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8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<sst xmlns="http://schemas.openxmlformats.org/spreadsheetml/2006/main" count="32" uniqueCount="22">
  <si>
    <t>Name</t>
  </si>
  <si>
    <t>Verein</t>
  </si>
  <si>
    <t>Boot</t>
  </si>
  <si>
    <t>Bootstyp</t>
  </si>
  <si>
    <t>Segelzeichen</t>
  </si>
  <si>
    <t>Yardstick</t>
  </si>
  <si>
    <t>Gruppe</t>
  </si>
  <si>
    <t>Startzeit</t>
  </si>
  <si>
    <t>Ziel-Zeit</t>
  </si>
  <si>
    <t>Zeit</t>
  </si>
  <si>
    <t>Platz</t>
  </si>
  <si>
    <t>ouble Hand</t>
  </si>
  <si>
    <t>Gruppe1</t>
  </si>
  <si>
    <t>Gruppe2</t>
  </si>
  <si>
    <t>Gruppe3</t>
  </si>
  <si>
    <t>Gruppe4</t>
  </si>
  <si>
    <t>KFC</t>
  </si>
  <si>
    <t>gesegelt</t>
  </si>
  <si>
    <t>berechnet</t>
  </si>
  <si>
    <t>gesamt</t>
  </si>
  <si>
    <t>Double Hand</t>
  </si>
  <si>
    <t>Förde-Cup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</si>
</sst>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29">
    <xf numFmtId="0" fontId="0" fillId="0" borderId="0" xfId="0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21" fontId="0" fillId="0" borderId="10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64" fontId="0" fillId="8" borderId="11" xfId="0" applyNumberFormat="1" applyFill="1" applyBorder="1" applyAlignment="1" applyProtection="1">
      <alignment/>
      <protection/>
    </xf>
    <xf numFmtId="0" fontId="0" fillId="8" borderId="12" xfId="0" applyFill="1" applyBorder="1" applyAlignment="1" applyProtection="1">
      <alignment/>
      <protection/>
    </xf>
    <xf numFmtId="164" fontId="0" fillId="8" borderId="12" xfId="0" applyNumberFormat="1" applyFill="1" applyBorder="1" applyAlignment="1" applyProtection="1">
      <alignment/>
      <protection/>
    </xf>
    <xf numFmtId="164" fontId="0" fillId="8" borderId="13" xfId="0" applyNumberFormat="1" applyFill="1" applyBorder="1" applyAlignment="1" applyProtection="1">
      <alignment/>
      <protection/>
    </xf>
    <xf numFmtId="164" fontId="0" fillId="8" borderId="14" xfId="0" applyNumberForma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top"/>
      <protection/>
    </xf>
    <xf numFmtId="164" fontId="0" fillId="8" borderId="15" xfId="0" applyNumberFormat="1" applyFill="1" applyBorder="1" applyAlignment="1" applyProtection="1">
      <alignment/>
      <protection/>
    </xf>
    <xf numFmtId="0" fontId="2" fillId="0" borderId="16" xfId="0" applyFont="1" applyBorder="1" applyAlignment="1" applyProtection="1">
      <alignment vertical="top"/>
      <protection/>
    </xf>
    <xf numFmtId="164" fontId="0" fillId="8" borderId="17" xfId="0" applyNumberFormat="1" applyFill="1" applyBorder="1" applyAlignment="1" applyProtection="1">
      <alignment/>
      <protection/>
    </xf>
    <xf numFmtId="0" fontId="0" fillId="8" borderId="16" xfId="0" applyFill="1" applyBorder="1" applyAlignment="1" applyProtection="1">
      <alignment/>
      <protection/>
    </xf>
    <xf numFmtId="0" fontId="0" fillId="8" borderId="16" xfId="0" applyFill="1" applyBorder="1" applyAlignment="1" applyProtection="1">
      <alignment horizontal="center"/>
      <protection/>
    </xf>
    <xf numFmtId="0" fontId="0" fillId="8" borderId="12" xfId="0" applyFill="1" applyBorder="1" applyAlignment="1" applyProtection="1">
      <alignment horizontal="center"/>
      <protection/>
    </xf>
    <xf numFmtId="21" fontId="0" fillId="8" borderId="16" xfId="0" applyNumberFormat="1" applyFill="1" applyBorder="1" applyAlignment="1" applyProtection="1">
      <alignment horizontal="center"/>
      <protection/>
    </xf>
    <xf numFmtId="21" fontId="0" fillId="8" borderId="12" xfId="0" applyNumberFormat="1" applyFill="1" applyBorder="1" applyAlignment="1" applyProtection="1">
      <alignment horizontal="center"/>
      <protection/>
    </xf>
    <xf numFmtId="164" fontId="0" fillId="8" borderId="16" xfId="0" applyNumberFormat="1" applyFill="1" applyBorder="1" applyAlignment="1" applyProtection="1">
      <alignment/>
      <protection/>
    </xf>
    <xf numFmtId="164" fontId="0" fillId="8" borderId="18" xfId="0" applyNumberForma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14" fontId="2" fillId="0" borderId="20" xfId="0" applyNumberFormat="1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8" xfId="0" applyFont="1" applyBorder="1" applyAlignment="1" applyProtection="1">
      <alignment horizontal="center" vertical="top"/>
      <protection/>
    </xf>
    <xf numFmtId="0" fontId="0" fillId="0" borderId="17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koya\AppData\Local\Temp\Ehrenmalpokal_2014_meldung_f&#246;rdecu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Teilnehmer"/>
      <sheetName val="Ergebnisse"/>
      <sheetName val="DoubleHand"/>
      <sheetName val="Gruppe1"/>
      <sheetName val="Gruppe2"/>
      <sheetName val="Gruppe3"/>
      <sheetName val="Gruppe4"/>
    </sheetNames>
    <sheetDataSet>
      <sheetData sheetId="0">
        <row r="1">
          <cell r="B1" t="str">
            <v>Ehrenmalpokal</v>
          </cell>
        </row>
        <row r="2">
          <cell r="B2">
            <v>2014</v>
          </cell>
        </row>
        <row r="3">
          <cell r="B3" t="str">
            <v>YCLa</v>
          </cell>
        </row>
        <row r="4">
          <cell r="B4">
            <v>41902</v>
          </cell>
        </row>
        <row r="6">
          <cell r="C6">
            <v>0.5208333333333334</v>
          </cell>
        </row>
        <row r="7">
          <cell r="C7">
            <v>0.513888888888889</v>
          </cell>
        </row>
        <row r="8">
          <cell r="C8">
            <v>0.506944444444444</v>
          </cell>
        </row>
        <row r="9">
          <cell r="C9">
            <v>0.5</v>
          </cell>
        </row>
        <row r="10">
          <cell r="C10">
            <v>0.513888888888889</v>
          </cell>
        </row>
      </sheetData>
      <sheetData sheetId="1">
        <row r="4">
          <cell r="A4" t="str">
            <v>Hübscher</v>
          </cell>
          <cell r="B4" t="str">
            <v>Eric</v>
          </cell>
          <cell r="C4" t="str">
            <v>S.A.I.L.</v>
          </cell>
          <cell r="D4" t="str">
            <v>Kick</v>
          </cell>
          <cell r="E4" t="str">
            <v>Dubois 40</v>
          </cell>
          <cell r="F4" t="str">
            <v>GER4744</v>
          </cell>
          <cell r="H4" t="str">
            <v>DH nein</v>
          </cell>
          <cell r="I4" t="str">
            <v>KFC ja</v>
          </cell>
          <cell r="K4">
            <v>86</v>
          </cell>
          <cell r="L4">
            <v>1</v>
          </cell>
        </row>
        <row r="5">
          <cell r="A5" t="str">
            <v>Haß</v>
          </cell>
          <cell r="B5" t="str">
            <v>Joachim</v>
          </cell>
          <cell r="C5" t="str">
            <v>KYC</v>
          </cell>
          <cell r="D5" t="str">
            <v>Aventura</v>
          </cell>
          <cell r="E5" t="str">
            <v>Dehler 41</v>
          </cell>
          <cell r="F5" t="str">
            <v>GER 6423</v>
          </cell>
          <cell r="H5" t="str">
            <v>DH nein</v>
          </cell>
          <cell r="I5" t="str">
            <v>KFC ja</v>
          </cell>
          <cell r="K5">
            <v>86</v>
          </cell>
          <cell r="L5">
            <v>1</v>
          </cell>
        </row>
        <row r="6">
          <cell r="A6" t="str">
            <v>Stegen</v>
          </cell>
          <cell r="B6" t="str">
            <v>Gorch</v>
          </cell>
          <cell r="C6" t="str">
            <v>WVM</v>
          </cell>
          <cell r="D6" t="str">
            <v>Tina 4</v>
          </cell>
          <cell r="E6" t="str">
            <v>X119</v>
          </cell>
          <cell r="F6">
            <v>53</v>
          </cell>
          <cell r="H6" t="str">
            <v>DH nein</v>
          </cell>
          <cell r="I6" t="str">
            <v>KFC ja</v>
          </cell>
          <cell r="K6">
            <v>86</v>
          </cell>
          <cell r="L6">
            <v>1</v>
          </cell>
        </row>
        <row r="7">
          <cell r="A7" t="str">
            <v>Bohl</v>
          </cell>
          <cell r="B7" t="str">
            <v>Olaf</v>
          </cell>
          <cell r="C7" t="str">
            <v>YCS</v>
          </cell>
          <cell r="D7" t="str">
            <v>Fofftein</v>
          </cell>
          <cell r="E7" t="str">
            <v>Bavaria 38 Match</v>
          </cell>
          <cell r="F7" t="str">
            <v>MLT 139</v>
          </cell>
          <cell r="H7" t="str">
            <v>DH nein</v>
          </cell>
          <cell r="I7" t="str">
            <v>KFC ja</v>
          </cell>
          <cell r="K7">
            <v>86</v>
          </cell>
          <cell r="L7">
            <v>1</v>
          </cell>
        </row>
        <row r="9">
          <cell r="A9" t="str">
            <v>Strepp</v>
          </cell>
          <cell r="B9" t="str">
            <v>Hans-Peter</v>
          </cell>
          <cell r="C9" t="str">
            <v>CKA</v>
          </cell>
          <cell r="D9" t="str">
            <v>Feo</v>
          </cell>
          <cell r="E9" t="str">
            <v>8mr</v>
          </cell>
          <cell r="F9" t="str">
            <v>GER 3</v>
          </cell>
          <cell r="H9" t="str">
            <v>DH nein</v>
          </cell>
          <cell r="I9" t="str">
            <v>KFC ja</v>
          </cell>
          <cell r="K9">
            <v>91</v>
          </cell>
          <cell r="L9">
            <v>1</v>
          </cell>
        </row>
        <row r="10">
          <cell r="A10" t="str">
            <v>Jacobi</v>
          </cell>
          <cell r="B10" t="str">
            <v>Jörn</v>
          </cell>
          <cell r="C10" t="str">
            <v>YCLa</v>
          </cell>
          <cell r="D10" t="str">
            <v>X-act</v>
          </cell>
          <cell r="E10" t="str">
            <v>X 99</v>
          </cell>
          <cell r="F10" t="str">
            <v>GER 534</v>
          </cell>
          <cell r="H10" t="str">
            <v>DH ja</v>
          </cell>
          <cell r="I10" t="str">
            <v>KFC ja</v>
          </cell>
          <cell r="K10">
            <v>91</v>
          </cell>
          <cell r="L10">
            <v>1</v>
          </cell>
        </row>
        <row r="11">
          <cell r="A11" t="str">
            <v>Mathey</v>
          </cell>
          <cell r="B11" t="str">
            <v>Jörn</v>
          </cell>
          <cell r="C11" t="str">
            <v>TSVS</v>
          </cell>
          <cell r="D11" t="str">
            <v>Diva</v>
          </cell>
          <cell r="E11" t="str">
            <v>Diva 39</v>
          </cell>
          <cell r="F11" t="str">
            <v>GER 4</v>
          </cell>
          <cell r="H11" t="str">
            <v>DH nein</v>
          </cell>
          <cell r="I11" t="str">
            <v>KFC ja</v>
          </cell>
          <cell r="K11">
            <v>92</v>
          </cell>
          <cell r="L11">
            <v>2</v>
          </cell>
        </row>
        <row r="12">
          <cell r="A12" t="str">
            <v>Griem</v>
          </cell>
          <cell r="B12" t="str">
            <v>Malte</v>
          </cell>
          <cell r="C12" t="str">
            <v>YCLa</v>
          </cell>
          <cell r="D12" t="str">
            <v>KompromiX</v>
          </cell>
          <cell r="E12" t="str">
            <v>X-332</v>
          </cell>
          <cell r="F12" t="str">
            <v>GER3932</v>
          </cell>
          <cell r="H12" t="str">
            <v>DH nein</v>
          </cell>
          <cell r="I12" t="str">
            <v>KFC ja</v>
          </cell>
          <cell r="K12">
            <v>93</v>
          </cell>
          <cell r="L12">
            <v>2</v>
          </cell>
        </row>
        <row r="13">
          <cell r="A13" t="str">
            <v>Clausen</v>
          </cell>
          <cell r="B13" t="str">
            <v>Peter</v>
          </cell>
          <cell r="C13" t="str">
            <v>HYC</v>
          </cell>
          <cell r="D13" t="str">
            <v>LUNA NOSTRA</v>
          </cell>
          <cell r="E13" t="str">
            <v>Saare 38</v>
          </cell>
          <cell r="F13" t="str">
            <v>GER 6714</v>
          </cell>
          <cell r="H13" t="str">
            <v>DH nein</v>
          </cell>
          <cell r="I13" t="str">
            <v>KFC ja</v>
          </cell>
          <cell r="K13">
            <v>93</v>
          </cell>
          <cell r="L13">
            <v>2</v>
          </cell>
        </row>
        <row r="15">
          <cell r="A15" t="str">
            <v>Heyde</v>
          </cell>
          <cell r="B15" t="str">
            <v>Nils</v>
          </cell>
          <cell r="C15" t="str">
            <v>YCLa</v>
          </cell>
          <cell r="D15" t="str">
            <v>Silence</v>
          </cell>
          <cell r="E15" t="str">
            <v>J-80</v>
          </cell>
          <cell r="F15">
            <v>1072</v>
          </cell>
          <cell r="H15" t="str">
            <v>DH nein</v>
          </cell>
          <cell r="I15" t="str">
            <v>KFC ja</v>
          </cell>
          <cell r="K15">
            <v>94</v>
          </cell>
          <cell r="L15">
            <v>2</v>
          </cell>
        </row>
        <row r="16">
          <cell r="A16" t="str">
            <v>Stuntz</v>
          </cell>
          <cell r="B16" t="str">
            <v>Burkhard</v>
          </cell>
          <cell r="C16" t="str">
            <v>SYC</v>
          </cell>
          <cell r="D16" t="str">
            <v>Yara</v>
          </cell>
          <cell r="E16" t="str">
            <v>Impala 36</v>
          </cell>
          <cell r="F16" t="str">
            <v>GER 7050</v>
          </cell>
          <cell r="H16" t="str">
            <v>DH nein</v>
          </cell>
          <cell r="I16" t="str">
            <v>KFC ja</v>
          </cell>
          <cell r="K16">
            <v>95</v>
          </cell>
          <cell r="L16">
            <v>2</v>
          </cell>
        </row>
        <row r="18">
          <cell r="A18" t="str">
            <v>Berendes</v>
          </cell>
          <cell r="B18" t="str">
            <v>Uwe</v>
          </cell>
          <cell r="C18" t="str">
            <v>SVK</v>
          </cell>
          <cell r="D18" t="str">
            <v>Vinga</v>
          </cell>
          <cell r="E18" t="str">
            <v>Dehler 35 CWS</v>
          </cell>
          <cell r="F18">
            <v>186</v>
          </cell>
          <cell r="H18" t="str">
            <v>DH nein</v>
          </cell>
          <cell r="I18" t="str">
            <v>KFC ja</v>
          </cell>
          <cell r="K18">
            <v>97</v>
          </cell>
          <cell r="L18">
            <v>2</v>
          </cell>
        </row>
        <row r="19">
          <cell r="A19" t="str">
            <v>Halberstadt</v>
          </cell>
          <cell r="B19" t="str">
            <v>Felix</v>
          </cell>
          <cell r="C19" t="str">
            <v>SVS</v>
          </cell>
          <cell r="D19" t="str">
            <v>Martha</v>
          </cell>
          <cell r="E19" t="str">
            <v>Scanmar 345</v>
          </cell>
          <cell r="F19" t="str">
            <v>GER 21</v>
          </cell>
          <cell r="H19" t="str">
            <v>DH nein</v>
          </cell>
          <cell r="I19" t="str">
            <v>KFC ja</v>
          </cell>
          <cell r="K19">
            <v>98</v>
          </cell>
          <cell r="L19">
            <v>3</v>
          </cell>
        </row>
        <row r="20">
          <cell r="A20" t="str">
            <v>Wendt</v>
          </cell>
          <cell r="B20" t="str">
            <v>Lars</v>
          </cell>
          <cell r="C20" t="str">
            <v>SCE</v>
          </cell>
          <cell r="D20" t="str">
            <v>La Fee</v>
          </cell>
          <cell r="E20" t="str">
            <v>Jeaneau Sunrise 34</v>
          </cell>
          <cell r="F20" t="str">
            <v>GER 5623</v>
          </cell>
          <cell r="H20" t="str">
            <v>DH ja</v>
          </cell>
          <cell r="I20" t="str">
            <v>KFC ja</v>
          </cell>
          <cell r="K20">
            <v>99</v>
          </cell>
          <cell r="L20">
            <v>3</v>
          </cell>
        </row>
        <row r="23">
          <cell r="A23" t="str">
            <v>Ricklefs</v>
          </cell>
          <cell r="B23" t="str">
            <v>Klaus</v>
          </cell>
          <cell r="C23" t="str">
            <v>SVK</v>
          </cell>
          <cell r="D23" t="str">
            <v>felix felicis</v>
          </cell>
          <cell r="E23" t="str">
            <v>Dehler 29 Cruising</v>
          </cell>
          <cell r="F23" t="str">
            <v>GER 6875</v>
          </cell>
          <cell r="H23" t="str">
            <v>DH nein</v>
          </cell>
          <cell r="I23" t="str">
            <v>KFC ja</v>
          </cell>
          <cell r="K23">
            <v>101</v>
          </cell>
          <cell r="L23">
            <v>3</v>
          </cell>
        </row>
        <row r="24">
          <cell r="A24" t="str">
            <v>Lukoschus</v>
          </cell>
          <cell r="B24" t="str">
            <v>Rüdiger</v>
          </cell>
          <cell r="C24" t="str">
            <v>SLRV</v>
          </cell>
          <cell r="D24" t="str">
            <v>Equinox</v>
          </cell>
          <cell r="E24" t="str">
            <v>X79</v>
          </cell>
          <cell r="F24" t="str">
            <v>GER 186</v>
          </cell>
          <cell r="H24" t="str">
            <v>DH nein</v>
          </cell>
          <cell r="I24" t="str">
            <v>KFC ja</v>
          </cell>
          <cell r="K24">
            <v>101</v>
          </cell>
          <cell r="L24">
            <v>3</v>
          </cell>
        </row>
        <row r="25">
          <cell r="A25" t="str">
            <v>Kraus</v>
          </cell>
          <cell r="B25" t="str">
            <v>Arno</v>
          </cell>
          <cell r="C25" t="str">
            <v>SVK</v>
          </cell>
          <cell r="D25" t="str">
            <v>Flying Kangaroo</v>
          </cell>
          <cell r="E25" t="str">
            <v>Impala 27</v>
          </cell>
          <cell r="F25" t="str">
            <v>GER 6128</v>
          </cell>
          <cell r="H25" t="str">
            <v>DH nein</v>
          </cell>
          <cell r="I25" t="str">
            <v>KFC ja</v>
          </cell>
          <cell r="K25">
            <v>103</v>
          </cell>
          <cell r="L25">
            <v>3</v>
          </cell>
        </row>
        <row r="26">
          <cell r="A26" t="str">
            <v>Ehlert</v>
          </cell>
          <cell r="B26" t="str">
            <v>Andreas</v>
          </cell>
          <cell r="C26" t="str">
            <v>DZYC</v>
          </cell>
          <cell r="D26" t="str">
            <v>LUISA</v>
          </cell>
          <cell r="E26" t="str">
            <v>Dehler 31</v>
          </cell>
          <cell r="F26" t="str">
            <v>GER 6231</v>
          </cell>
          <cell r="H26" t="str">
            <v>DH ja</v>
          </cell>
          <cell r="I26" t="str">
            <v>KFC ja</v>
          </cell>
          <cell r="K26">
            <v>104</v>
          </cell>
          <cell r="L26">
            <v>4</v>
          </cell>
        </row>
        <row r="27">
          <cell r="A27" t="str">
            <v>Plassmeier</v>
          </cell>
          <cell r="B27" t="str">
            <v>Kai</v>
          </cell>
          <cell r="C27" t="str">
            <v>CKA</v>
          </cell>
          <cell r="D27" t="str">
            <v>Enternix</v>
          </cell>
          <cell r="E27" t="str">
            <v>Albin Xpress</v>
          </cell>
          <cell r="F27" t="str">
            <v>GER 120</v>
          </cell>
          <cell r="H27" t="str">
            <v>DH nein</v>
          </cell>
          <cell r="I27" t="str">
            <v>KFC ja</v>
          </cell>
          <cell r="K27">
            <v>105</v>
          </cell>
          <cell r="L27">
            <v>4</v>
          </cell>
        </row>
        <row r="28">
          <cell r="A28" t="str">
            <v>Eggers</v>
          </cell>
          <cell r="B28" t="str">
            <v>Detlef</v>
          </cell>
          <cell r="C28" t="str">
            <v>SYC</v>
          </cell>
          <cell r="D28" t="str">
            <v>BUGFIX</v>
          </cell>
          <cell r="E28" t="str">
            <v>Albin Express</v>
          </cell>
          <cell r="F28">
            <v>846</v>
          </cell>
          <cell r="H28" t="str">
            <v>DH nein</v>
          </cell>
          <cell r="I28" t="str">
            <v>KFC ja</v>
          </cell>
          <cell r="K28">
            <v>105</v>
          </cell>
          <cell r="L28">
            <v>4</v>
          </cell>
        </row>
        <row r="30">
          <cell r="A30" t="str">
            <v>Mennerich</v>
          </cell>
          <cell r="B30" t="str">
            <v>Olaf</v>
          </cell>
          <cell r="C30" t="str">
            <v>SCB</v>
          </cell>
          <cell r="D30" t="str">
            <v>make my day</v>
          </cell>
          <cell r="E30" t="str">
            <v>Varianta 18</v>
          </cell>
          <cell r="F30" t="str">
            <v>UM 18</v>
          </cell>
          <cell r="H30" t="str">
            <v>DH ja</v>
          </cell>
          <cell r="I30" t="str">
            <v>KFC ja</v>
          </cell>
          <cell r="K30">
            <v>112</v>
          </cell>
          <cell r="L30">
            <v>4</v>
          </cell>
        </row>
        <row r="85">
          <cell r="H85" t="str">
            <v>DH 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2">
      <selection activeCell="L26" sqref="L26"/>
    </sheetView>
  </sheetViews>
  <sheetFormatPr defaultColWidth="11.421875" defaultRowHeight="15"/>
  <cols>
    <col min="1" max="1" width="16.00390625" style="0" customWidth="1"/>
    <col min="2" max="2" width="16.140625" style="0" customWidth="1"/>
    <col min="3" max="3" width="15.57421875" style="0" customWidth="1"/>
  </cols>
  <sheetData>
    <row r="1" spans="1:24" ht="26.25">
      <c r="A1" s="14" t="str">
        <f>'[1]Init'!B3</f>
        <v>YCLa</v>
      </c>
      <c r="B1" s="27" t="str">
        <f>CONCATENATE('[1]Init'!B1," ",'[1]Init'!B2)</f>
        <v>Ehrenmalpokal 2014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5"/>
      <c r="N1" s="25"/>
      <c r="O1" s="25"/>
      <c r="P1" s="25"/>
      <c r="Q1" s="25"/>
      <c r="R1" s="25"/>
      <c r="S1" s="25"/>
      <c r="T1" s="26"/>
      <c r="U1" s="12"/>
      <c r="V1" s="24">
        <f>'[1]Init'!B4</f>
        <v>41902</v>
      </c>
      <c r="W1" s="25"/>
      <c r="X1" s="26"/>
    </row>
    <row r="2" spans="1:24" ht="1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9" t="s">
        <v>7</v>
      </c>
      <c r="I2" s="21" t="s">
        <v>8</v>
      </c>
      <c r="J2" s="22" t="s">
        <v>9</v>
      </c>
      <c r="K2" s="23"/>
      <c r="L2" s="15" t="s">
        <v>10</v>
      </c>
      <c r="M2" s="13" t="s">
        <v>11</v>
      </c>
      <c r="N2" s="7" t="s">
        <v>10</v>
      </c>
      <c r="O2" s="7" t="s">
        <v>12</v>
      </c>
      <c r="P2" s="7" t="s">
        <v>10</v>
      </c>
      <c r="Q2" s="7" t="s">
        <v>13</v>
      </c>
      <c r="R2" s="7" t="s">
        <v>10</v>
      </c>
      <c r="S2" s="7" t="s">
        <v>14</v>
      </c>
      <c r="T2" s="7" t="s">
        <v>10</v>
      </c>
      <c r="U2" s="7" t="s">
        <v>15</v>
      </c>
      <c r="V2" s="7" t="s">
        <v>10</v>
      </c>
      <c r="W2" s="7" t="s">
        <v>16</v>
      </c>
      <c r="X2" s="7" t="s">
        <v>10</v>
      </c>
    </row>
    <row r="3" spans="1:24" ht="15">
      <c r="A3" s="8"/>
      <c r="B3" s="8"/>
      <c r="C3" s="8"/>
      <c r="D3" s="8"/>
      <c r="E3" s="8"/>
      <c r="F3" s="8"/>
      <c r="G3" s="18"/>
      <c r="H3" s="20"/>
      <c r="I3" s="9"/>
      <c r="J3" s="10" t="s">
        <v>17</v>
      </c>
      <c r="K3" s="11" t="s">
        <v>18</v>
      </c>
      <c r="L3" s="13" t="s">
        <v>19</v>
      </c>
      <c r="M3" s="7"/>
      <c r="N3" s="7" t="s">
        <v>20</v>
      </c>
      <c r="O3" s="7"/>
      <c r="P3" s="7" t="s">
        <v>12</v>
      </c>
      <c r="Q3" s="7"/>
      <c r="R3" s="7" t="s">
        <v>13</v>
      </c>
      <c r="S3" s="7"/>
      <c r="T3" s="7" t="s">
        <v>14</v>
      </c>
      <c r="U3" s="7"/>
      <c r="V3" s="7" t="s">
        <v>15</v>
      </c>
      <c r="W3" s="7"/>
      <c r="X3" s="7" t="s">
        <v>21</v>
      </c>
    </row>
    <row r="4" spans="1:24" ht="15">
      <c r="A4" s="2" t="str">
        <f>IF('[1]Teilnehmer'!A23&lt;&gt;"",CONCATENATE('[1]Teilnehmer'!A23,", ",'[1]Teilnehmer'!B23)," ")</f>
        <v>Ricklefs, Klaus</v>
      </c>
      <c r="B4" s="2" t="str">
        <f>IF('[1]Teilnehmer'!$A23&lt;&gt;"",'[1]Teilnehmer'!C23," ")</f>
        <v>SVK</v>
      </c>
      <c r="C4" s="2" t="str">
        <f>IF('[1]Teilnehmer'!$A23&lt;&gt;"",'[1]Teilnehmer'!D23," ")</f>
        <v>felix felicis</v>
      </c>
      <c r="D4" s="2" t="str">
        <f>IF('[1]Teilnehmer'!$A23&lt;&gt;"",'[1]Teilnehmer'!E23," ")</f>
        <v>Dehler 29 Cruising</v>
      </c>
      <c r="E4" s="2" t="str">
        <f>IF('[1]Teilnehmer'!$F23&lt;&gt;"",'[1]Teilnehmer'!F23," ")</f>
        <v>GER 6875</v>
      </c>
      <c r="F4" s="2">
        <f>IF('[1]Teilnehmer'!$A23&lt;&gt;"",'[1]Teilnehmer'!K23," ")</f>
        <v>101</v>
      </c>
      <c r="G4" s="3">
        <f>IF('[1]Teilnehmer'!L23&lt;&gt;"",'[1]Teilnehmer'!L23,"")</f>
        <v>3</v>
      </c>
      <c r="H4" s="4">
        <f>IF('[1]Teilnehmer'!$L23=1,'[1]Init'!C$6,IF('[1]Teilnehmer'!$L23=2,'[1]Init'!C$7,IF('[1]Teilnehmer'!$L23=3,'[1]Init'!C$8,IF('[1]Teilnehmer'!$L23=4,'[1]Init'!C$9,IF('[1]Teilnehmer'!$L23=5,'[1]Init'!C$10,"")))))</f>
        <v>0.506944444444444</v>
      </c>
      <c r="I4" s="1">
        <v>0.5870486111111112</v>
      </c>
      <c r="J4" s="5">
        <f>IF('[1]Teilnehmer'!A23&lt;&gt;"",IF(I4&lt;&gt;"",I4-H4,""),"")</f>
        <v>0.0801041666666672</v>
      </c>
      <c r="K4" s="5">
        <f>IF('[1]Teilnehmer'!A23&lt;&gt;"",IF($J4&lt;&gt;"",$J4/$F4*100,""),"")</f>
        <v>0.07931105610561108</v>
      </c>
      <c r="L4" s="6">
        <f>IF('[1]Teilnehmer'!A23&lt;&gt;"",IF($K4&lt;&gt;"",RANK($K4,$K$1:$K$74,1),I4),"")</f>
        <v>1</v>
      </c>
      <c r="M4" s="6">
        <f>IF('[1]Teilnehmer'!$H23='[1]Teilnehmer'!H$85,$L4,"")</f>
      </c>
      <c r="N4" s="6">
        <f aca="true" t="shared" si="0" ref="N4:N24">IF(A4&lt;&gt;"",IF(ISNUMBER($M4),RANK($M4,$M$4:$M$74,1),$M4),"")</f>
      </c>
      <c r="O4" s="6">
        <f aca="true" t="shared" si="1" ref="O4:O24">IF(G4=1,L4,"")</f>
      </c>
      <c r="P4" s="6">
        <f aca="true" t="shared" si="2" ref="P4:P24">IF($G4=1,IF(ISNUMBER($O4),RANK($O4,$O$4:$O$74,1),O4),"")</f>
      </c>
      <c r="Q4" s="2">
        <f aca="true" t="shared" si="3" ref="Q4:Q24">IF(G4=2,L4,"")</f>
      </c>
      <c r="R4" s="6">
        <f aca="true" t="shared" si="4" ref="R4:R24">IF($G4=2,IF(ISNUMBER($Q4),RANK($Q4,$Q$4:$Q$74,1),$Q4),"")</f>
      </c>
      <c r="S4" s="2">
        <f aca="true" t="shared" si="5" ref="S4:S24">IF(G4=3,L4,"")</f>
        <v>1</v>
      </c>
      <c r="T4" s="6">
        <f aca="true" t="shared" si="6" ref="T4:T24">IF($G4=3,IF(ISNUMBER($S4),RANK($S4,$S$4:$S$74,1),S4),"")</f>
        <v>1</v>
      </c>
      <c r="U4" s="2">
        <f aca="true" t="shared" si="7" ref="U4:U24">IF(G4=4,L4,"")</f>
      </c>
      <c r="V4" s="6">
        <f aca="true" t="shared" si="8" ref="V4:V24">IF($G4=4,IF(ISNUMBER($U4),RANK($U4,$U$4:$U$74,1),U4),"")</f>
      </c>
      <c r="W4" s="2">
        <f>IF('[1]Teilnehmer'!I23&lt;&gt;"KFC nein",L4,"")</f>
        <v>1</v>
      </c>
      <c r="X4" s="6">
        <f>IF('[1]Teilnehmer'!I23&lt;&gt;"KFC nein",IF(ISNUMBER($W4),RANK($W4,$W$4:$W$74,1),W4),"")</f>
        <v>1</v>
      </c>
    </row>
    <row r="5" spans="1:24" ht="15">
      <c r="A5" s="2" t="str">
        <f>IF('[1]Teilnehmer'!A25&lt;&gt;"",CONCATENATE('[1]Teilnehmer'!A25,", ",'[1]Teilnehmer'!B25)," ")</f>
        <v>Kraus, Arno</v>
      </c>
      <c r="B5" s="2" t="str">
        <f>IF('[1]Teilnehmer'!$A25&lt;&gt;"",'[1]Teilnehmer'!C25," ")</f>
        <v>SVK</v>
      </c>
      <c r="C5" s="2" t="str">
        <f>IF('[1]Teilnehmer'!$A25&lt;&gt;"",'[1]Teilnehmer'!D25," ")</f>
        <v>Flying Kangaroo</v>
      </c>
      <c r="D5" s="2" t="str">
        <f>IF('[1]Teilnehmer'!$A25&lt;&gt;"",'[1]Teilnehmer'!E25," ")</f>
        <v>Impala 27</v>
      </c>
      <c r="E5" s="2" t="str">
        <f>IF('[1]Teilnehmer'!$F25&lt;&gt;"",'[1]Teilnehmer'!F25," ")</f>
        <v>GER 6128</v>
      </c>
      <c r="F5" s="2">
        <f>IF('[1]Teilnehmer'!$A25&lt;&gt;"",'[1]Teilnehmer'!K25," ")</f>
        <v>103</v>
      </c>
      <c r="G5" s="3">
        <f>IF('[1]Teilnehmer'!L25&lt;&gt;"",'[1]Teilnehmer'!L25,"")</f>
        <v>3</v>
      </c>
      <c r="H5" s="4">
        <f>IF('[1]Teilnehmer'!$L25=1,'[1]Init'!C$6,IF('[1]Teilnehmer'!$L25=2,'[1]Init'!C$7,IF('[1]Teilnehmer'!$L25=3,'[1]Init'!C$8,IF('[1]Teilnehmer'!$L25=4,'[1]Init'!C$9,IF('[1]Teilnehmer'!$L25=5,'[1]Init'!C$10,"")))))</f>
        <v>0.506944444444444</v>
      </c>
      <c r="I5" s="1">
        <v>0.5913194444444444</v>
      </c>
      <c r="J5" s="5">
        <f>IF('[1]Teilnehmer'!A25&lt;&gt;"",IF(I5&lt;&gt;"",I5-H5,""),"")</f>
        <v>0.08437500000000042</v>
      </c>
      <c r="K5" s="5">
        <f>IF('[1]Teilnehmer'!A25&lt;&gt;"",IF($J5&lt;&gt;"",$J5/$F5*100,""),"")</f>
        <v>0.08191747572815575</v>
      </c>
      <c r="L5" s="6">
        <f>IF('[1]Teilnehmer'!A25&lt;&gt;"",IF($K5&lt;&gt;"",RANK($K5,$K$1:$K$74,1),I5),"")</f>
        <v>2</v>
      </c>
      <c r="M5" s="6">
        <f>IF('[1]Teilnehmer'!$H25='[1]Teilnehmer'!H$85,$L5,"")</f>
      </c>
      <c r="N5" s="6">
        <f t="shared" si="0"/>
      </c>
      <c r="O5" s="6">
        <f t="shared" si="1"/>
      </c>
      <c r="P5" s="6">
        <f t="shared" si="2"/>
      </c>
      <c r="Q5" s="2">
        <f t="shared" si="3"/>
      </c>
      <c r="R5" s="6">
        <f t="shared" si="4"/>
      </c>
      <c r="S5" s="2">
        <f t="shared" si="5"/>
        <v>2</v>
      </c>
      <c r="T5" s="6">
        <f t="shared" si="6"/>
        <v>2</v>
      </c>
      <c r="U5" s="2">
        <f t="shared" si="7"/>
      </c>
      <c r="V5" s="6">
        <f t="shared" si="8"/>
      </c>
      <c r="W5" s="2">
        <f>IF('[1]Teilnehmer'!I25&lt;&gt;"KFC nein",L5,"")</f>
        <v>2</v>
      </c>
      <c r="X5" s="6">
        <f>IF('[1]Teilnehmer'!I25&lt;&gt;"KFC nein",IF(ISNUMBER($W5),RANK($W5,$W$4:$W$74,1),W5),"")</f>
        <v>2</v>
      </c>
    </row>
    <row r="6" spans="1:24" ht="15">
      <c r="A6" s="2" t="str">
        <f>IF('[1]Teilnehmer'!A6&lt;&gt;"",CONCATENATE('[1]Teilnehmer'!A6,", ",'[1]Teilnehmer'!B6)," ")</f>
        <v>Stegen, Gorch</v>
      </c>
      <c r="B6" s="2" t="str">
        <f>IF('[1]Teilnehmer'!$A6&lt;&gt;"",'[1]Teilnehmer'!C6," ")</f>
        <v>WVM</v>
      </c>
      <c r="C6" s="2" t="str">
        <f>IF('[1]Teilnehmer'!$A6&lt;&gt;"",'[1]Teilnehmer'!D6," ")</f>
        <v>Tina 4</v>
      </c>
      <c r="D6" s="2" t="str">
        <f>IF('[1]Teilnehmer'!$A6&lt;&gt;"",'[1]Teilnehmer'!E6," ")</f>
        <v>X119</v>
      </c>
      <c r="E6" s="2">
        <f>IF('[1]Teilnehmer'!$F6&lt;&gt;"",'[1]Teilnehmer'!F6," ")</f>
        <v>53</v>
      </c>
      <c r="F6" s="2">
        <f>IF('[1]Teilnehmer'!$A6&lt;&gt;"",'[1]Teilnehmer'!K6," ")</f>
        <v>86</v>
      </c>
      <c r="G6" s="3">
        <f>IF('[1]Teilnehmer'!L6&lt;&gt;"",'[1]Teilnehmer'!L6,"")</f>
        <v>1</v>
      </c>
      <c r="H6" s="4">
        <f>IF('[1]Teilnehmer'!$L6=1,'[1]Init'!C$6,IF('[1]Teilnehmer'!$L6=2,'[1]Init'!C$7,IF('[1]Teilnehmer'!$L6=3,'[1]Init'!C$8,IF('[1]Teilnehmer'!$L6=4,'[1]Init'!C$9,IF('[1]Teilnehmer'!$L6=5,'[1]Init'!C$10,"")))))</f>
        <v>0.5208333333333334</v>
      </c>
      <c r="I6" s="1">
        <v>0.5931597222222222</v>
      </c>
      <c r="J6" s="5">
        <f>IF('[1]Teilnehmer'!A6&lt;&gt;"",IF(I6&lt;&gt;"",I6-H6,""),"")</f>
        <v>0.07232638888888887</v>
      </c>
      <c r="K6" s="5">
        <f>IF('[1]Teilnehmer'!A6&lt;&gt;"",IF($J6&lt;&gt;"",$J6/$F6*100,""),"")</f>
        <v>0.0841004521963824</v>
      </c>
      <c r="L6" s="6">
        <f>IF('[1]Teilnehmer'!A6&lt;&gt;"",IF($K6&lt;&gt;"",RANK($K6,$K$1:$K$74,1),I6),"")</f>
        <v>3</v>
      </c>
      <c r="M6" s="6">
        <f>IF('[1]Teilnehmer'!$H6='[1]Teilnehmer'!H$85,$L6,"")</f>
      </c>
      <c r="N6" s="6">
        <f t="shared" si="0"/>
      </c>
      <c r="O6" s="6">
        <f t="shared" si="1"/>
        <v>3</v>
      </c>
      <c r="P6" s="6">
        <f t="shared" si="2"/>
        <v>1</v>
      </c>
      <c r="Q6" s="2">
        <f t="shared" si="3"/>
      </c>
      <c r="R6" s="6">
        <f t="shared" si="4"/>
      </c>
      <c r="S6" s="2">
        <f t="shared" si="5"/>
      </c>
      <c r="T6" s="6">
        <f t="shared" si="6"/>
      </c>
      <c r="U6" s="2">
        <f t="shared" si="7"/>
      </c>
      <c r="V6" s="6">
        <f t="shared" si="8"/>
      </c>
      <c r="W6" s="2">
        <f>IF('[1]Teilnehmer'!I6&lt;&gt;"KFC nein",L6,"")</f>
        <v>3</v>
      </c>
      <c r="X6" s="6">
        <f>IF('[1]Teilnehmer'!I6&lt;&gt;"KFC nein",IF(ISNUMBER($W6),RANK($W6,$W$4:$W$74,1),W6),"")</f>
        <v>3</v>
      </c>
    </row>
    <row r="7" spans="1:24" ht="15">
      <c r="A7" s="2" t="str">
        <f>IF('[1]Teilnehmer'!A27&lt;&gt;"",CONCATENATE('[1]Teilnehmer'!A27,", ",'[1]Teilnehmer'!B27)," ")</f>
        <v>Plassmeier, Kai</v>
      </c>
      <c r="B7" s="2" t="str">
        <f>IF('[1]Teilnehmer'!$A27&lt;&gt;"",'[1]Teilnehmer'!C27," ")</f>
        <v>CKA</v>
      </c>
      <c r="C7" s="2" t="str">
        <f>IF('[1]Teilnehmer'!$A27&lt;&gt;"",'[1]Teilnehmer'!D27," ")</f>
        <v>Enternix</v>
      </c>
      <c r="D7" s="2" t="str">
        <f>IF('[1]Teilnehmer'!$A27&lt;&gt;"",'[1]Teilnehmer'!E27," ")</f>
        <v>Albin Xpress</v>
      </c>
      <c r="E7" s="2" t="str">
        <f>IF('[1]Teilnehmer'!$F27&lt;&gt;"",'[1]Teilnehmer'!F27," ")</f>
        <v>GER 120</v>
      </c>
      <c r="F7" s="2">
        <f>IF('[1]Teilnehmer'!$A27&lt;&gt;"",'[1]Teilnehmer'!K27," ")</f>
        <v>105</v>
      </c>
      <c r="G7" s="3">
        <f>IF('[1]Teilnehmer'!L27&lt;&gt;"",'[1]Teilnehmer'!L27,"")</f>
        <v>4</v>
      </c>
      <c r="H7" s="4">
        <f>IF('[1]Teilnehmer'!$L27=1,'[1]Init'!C$6,IF('[1]Teilnehmer'!$L27=2,'[1]Init'!C$7,IF('[1]Teilnehmer'!$L27=3,'[1]Init'!C$8,IF('[1]Teilnehmer'!$L27=4,'[1]Init'!C$9,IF('[1]Teilnehmer'!$L27=5,'[1]Init'!C$10,"")))))</f>
        <v>0.5</v>
      </c>
      <c r="I7" s="1">
        <v>0.5883796296296296</v>
      </c>
      <c r="J7" s="5">
        <f>IF('[1]Teilnehmer'!A27&lt;&gt;"",IF(I7&lt;&gt;"",I7-H7,""),"")</f>
        <v>0.08837962962962964</v>
      </c>
      <c r="K7" s="5">
        <f>IF('[1]Teilnehmer'!A27&lt;&gt;"",IF($J7&lt;&gt;"",$J7/$F7*100,""),"")</f>
        <v>0.08417107583774251</v>
      </c>
      <c r="L7" s="6">
        <f>IF('[1]Teilnehmer'!A27&lt;&gt;"",IF($K7&lt;&gt;"",RANK($K7,$K$1:$K$74,1),I7),"")</f>
        <v>4</v>
      </c>
      <c r="M7" s="6">
        <f>IF('[1]Teilnehmer'!$H27='[1]Teilnehmer'!H$85,$L7,"")</f>
      </c>
      <c r="N7" s="6">
        <f t="shared" si="0"/>
      </c>
      <c r="O7" s="6">
        <f t="shared" si="1"/>
      </c>
      <c r="P7" s="6">
        <f t="shared" si="2"/>
      </c>
      <c r="Q7" s="2">
        <f t="shared" si="3"/>
      </c>
      <c r="R7" s="6">
        <f t="shared" si="4"/>
      </c>
      <c r="S7" s="2">
        <f t="shared" si="5"/>
      </c>
      <c r="T7" s="6">
        <f t="shared" si="6"/>
      </c>
      <c r="U7" s="2">
        <f t="shared" si="7"/>
        <v>4</v>
      </c>
      <c r="V7" s="6">
        <f t="shared" si="8"/>
        <v>1</v>
      </c>
      <c r="W7" s="2">
        <f>IF('[1]Teilnehmer'!I27&lt;&gt;"KFC nein",L7,"")</f>
        <v>4</v>
      </c>
      <c r="X7" s="6">
        <f>IF('[1]Teilnehmer'!I27&lt;&gt;"KFC nein",IF(ISNUMBER($W7),RANK($W7,$W$4:$W$74,1),W7),"")</f>
        <v>4</v>
      </c>
    </row>
    <row r="8" spans="1:24" ht="15">
      <c r="A8" s="2" t="str">
        <f>IF('[1]Teilnehmer'!A19&lt;&gt;"",CONCATENATE('[1]Teilnehmer'!A19,", ",'[1]Teilnehmer'!B19)," ")</f>
        <v>Halberstadt, Felix</v>
      </c>
      <c r="B8" s="2" t="str">
        <f>IF('[1]Teilnehmer'!$A19&lt;&gt;"",'[1]Teilnehmer'!C19," ")</f>
        <v>SVS</v>
      </c>
      <c r="C8" s="2" t="str">
        <f>IF('[1]Teilnehmer'!$A19&lt;&gt;"",'[1]Teilnehmer'!D19," ")</f>
        <v>Martha</v>
      </c>
      <c r="D8" s="2" t="str">
        <f>IF('[1]Teilnehmer'!$A19&lt;&gt;"",'[1]Teilnehmer'!E19," ")</f>
        <v>Scanmar 345</v>
      </c>
      <c r="E8" s="2" t="str">
        <f>IF('[1]Teilnehmer'!$F19&lt;&gt;"",'[1]Teilnehmer'!F19," ")</f>
        <v>GER 21</v>
      </c>
      <c r="F8" s="2">
        <f>IF('[1]Teilnehmer'!$A19&lt;&gt;"",'[1]Teilnehmer'!K19," ")</f>
        <v>98</v>
      </c>
      <c r="G8" s="3">
        <f>IF('[1]Teilnehmer'!L19&lt;&gt;"",'[1]Teilnehmer'!L19,"")</f>
        <v>3</v>
      </c>
      <c r="H8" s="4">
        <f>IF('[1]Teilnehmer'!$L19=1,'[1]Init'!C$6,IF('[1]Teilnehmer'!$L19=2,'[1]Init'!C$7,IF('[1]Teilnehmer'!$L19=3,'[1]Init'!C$8,IF('[1]Teilnehmer'!$L19=4,'[1]Init'!C$9,IF('[1]Teilnehmer'!$L19=5,'[1]Init'!C$10,"")))))</f>
        <v>0.506944444444444</v>
      </c>
      <c r="I8" s="1">
        <v>0.5899537037037037</v>
      </c>
      <c r="J8" s="5">
        <f>IF('[1]Teilnehmer'!A19&lt;&gt;"",IF(I8&lt;&gt;"",I8-H8,""),"")</f>
        <v>0.08300925925925973</v>
      </c>
      <c r="K8" s="5">
        <f>IF('[1]Teilnehmer'!A19&lt;&gt;"",IF($J8&lt;&gt;"",$J8/$F8*100,""),"")</f>
        <v>0.08470332577475483</v>
      </c>
      <c r="L8" s="6">
        <f>IF('[1]Teilnehmer'!A19&lt;&gt;"",IF($K8&lt;&gt;"",RANK($K8,$K$1:$K$74,1),I8),"")</f>
        <v>5</v>
      </c>
      <c r="M8" s="6">
        <f>IF('[1]Teilnehmer'!$H19='[1]Teilnehmer'!H$85,$L8,"")</f>
      </c>
      <c r="N8" s="6">
        <f t="shared" si="0"/>
      </c>
      <c r="O8" s="6">
        <f t="shared" si="1"/>
      </c>
      <c r="P8" s="6">
        <f t="shared" si="2"/>
      </c>
      <c r="Q8" s="2">
        <f t="shared" si="3"/>
      </c>
      <c r="R8" s="6">
        <f t="shared" si="4"/>
      </c>
      <c r="S8" s="2">
        <f t="shared" si="5"/>
        <v>5</v>
      </c>
      <c r="T8" s="6">
        <f t="shared" si="6"/>
        <v>3</v>
      </c>
      <c r="U8" s="2">
        <f t="shared" si="7"/>
      </c>
      <c r="V8" s="6">
        <f t="shared" si="8"/>
      </c>
      <c r="W8" s="2">
        <f>IF('[1]Teilnehmer'!I19&lt;&gt;"KFC nein",L8,"")</f>
        <v>5</v>
      </c>
      <c r="X8" s="6">
        <f>IF('[1]Teilnehmer'!I19&lt;&gt;"KFC nein",IF(ISNUMBER($W8),RANK($W8,$W$4:$W$74,1),W8),"")</f>
        <v>5</v>
      </c>
    </row>
    <row r="9" spans="1:24" ht="15">
      <c r="A9" s="2" t="str">
        <f>IF('[1]Teilnehmer'!A12&lt;&gt;"",CONCATENATE('[1]Teilnehmer'!A12,", ",'[1]Teilnehmer'!B12)," ")</f>
        <v>Griem, Malte</v>
      </c>
      <c r="B9" s="2" t="str">
        <f>IF('[1]Teilnehmer'!$A12&lt;&gt;"",'[1]Teilnehmer'!C12," ")</f>
        <v>YCLa</v>
      </c>
      <c r="C9" s="2" t="str">
        <f>IF('[1]Teilnehmer'!$A12&lt;&gt;"",'[1]Teilnehmer'!D12," ")</f>
        <v>KompromiX</v>
      </c>
      <c r="D9" s="2" t="str">
        <f>IF('[1]Teilnehmer'!$A12&lt;&gt;"",'[1]Teilnehmer'!E12," ")</f>
        <v>X-332</v>
      </c>
      <c r="E9" s="2" t="str">
        <f>IF('[1]Teilnehmer'!$F12&lt;&gt;"",'[1]Teilnehmer'!F12," ")</f>
        <v>GER3932</v>
      </c>
      <c r="F9" s="2">
        <f>IF('[1]Teilnehmer'!$A12&lt;&gt;"",'[1]Teilnehmer'!K12," ")</f>
        <v>93</v>
      </c>
      <c r="G9" s="3">
        <f>IF('[1]Teilnehmer'!L12&lt;&gt;"",'[1]Teilnehmer'!L12,"")</f>
        <v>2</v>
      </c>
      <c r="H9" s="4">
        <f>IF('[1]Teilnehmer'!$L12=1,'[1]Init'!C$6,IF('[1]Teilnehmer'!$L12=2,'[1]Init'!C$7,IF('[1]Teilnehmer'!$L12=3,'[1]Init'!C$8,IF('[1]Teilnehmer'!$L12=4,'[1]Init'!C$9,IF('[1]Teilnehmer'!$L12=5,'[1]Init'!C$10,"")))))</f>
        <v>0.513888888888889</v>
      </c>
      <c r="I9" s="1">
        <v>0.5928356481481482</v>
      </c>
      <c r="J9" s="5">
        <f>IF('[1]Teilnehmer'!A12&lt;&gt;"",IF(I9&lt;&gt;"",I9-H9,""),"")</f>
        <v>0.0789467592592592</v>
      </c>
      <c r="K9" s="5">
        <f>IF('[1]Teilnehmer'!A12&lt;&gt;"",IF($J9&lt;&gt;"",$J9/$F9*100,""),"")</f>
        <v>0.08488898845081634</v>
      </c>
      <c r="L9" s="6">
        <f>IF('[1]Teilnehmer'!A12&lt;&gt;"",IF($K9&lt;&gt;"",RANK($K9,$K$1:$K$74,1),I9),"")</f>
        <v>6</v>
      </c>
      <c r="M9" s="6">
        <f>IF('[1]Teilnehmer'!$H12='[1]Teilnehmer'!H$85,$L9,"")</f>
      </c>
      <c r="N9" s="6">
        <f t="shared" si="0"/>
      </c>
      <c r="O9" s="6">
        <f t="shared" si="1"/>
      </c>
      <c r="P9" s="6">
        <f t="shared" si="2"/>
      </c>
      <c r="Q9" s="2">
        <f t="shared" si="3"/>
        <v>6</v>
      </c>
      <c r="R9" s="6">
        <f t="shared" si="4"/>
        <v>1</v>
      </c>
      <c r="S9" s="2">
        <f t="shared" si="5"/>
      </c>
      <c r="T9" s="6">
        <f t="shared" si="6"/>
      </c>
      <c r="U9" s="2">
        <f t="shared" si="7"/>
      </c>
      <c r="V9" s="6">
        <f t="shared" si="8"/>
      </c>
      <c r="W9" s="2">
        <f>IF('[1]Teilnehmer'!I12&lt;&gt;"KFC nein",L9,"")</f>
        <v>6</v>
      </c>
      <c r="X9" s="6">
        <f>IF('[1]Teilnehmer'!I12&lt;&gt;"KFC nein",IF(ISNUMBER($W9),RANK($W9,$W$4:$W$74,1),W9),"")</f>
        <v>6</v>
      </c>
    </row>
    <row r="10" spans="1:24" ht="15">
      <c r="A10" s="2" t="str">
        <f>IF('[1]Teilnehmer'!A10&lt;&gt;"",CONCATENATE('[1]Teilnehmer'!A10,", ",'[1]Teilnehmer'!B10)," ")</f>
        <v>Jacobi, Jörn</v>
      </c>
      <c r="B10" s="2" t="str">
        <f>IF('[1]Teilnehmer'!$A10&lt;&gt;"",'[1]Teilnehmer'!C10," ")</f>
        <v>YCLa</v>
      </c>
      <c r="C10" s="2" t="str">
        <f>IF('[1]Teilnehmer'!$A10&lt;&gt;"",'[1]Teilnehmer'!D10," ")</f>
        <v>X-act</v>
      </c>
      <c r="D10" s="2" t="str">
        <f>IF('[1]Teilnehmer'!$A10&lt;&gt;"",'[1]Teilnehmer'!E10," ")</f>
        <v>X 99</v>
      </c>
      <c r="E10" s="2" t="str">
        <f>IF('[1]Teilnehmer'!$F10&lt;&gt;"",'[1]Teilnehmer'!F10," ")</f>
        <v>GER 534</v>
      </c>
      <c r="F10" s="2">
        <f>IF('[1]Teilnehmer'!$A10&lt;&gt;"",'[1]Teilnehmer'!K10," ")</f>
        <v>91</v>
      </c>
      <c r="G10" s="3">
        <f>IF('[1]Teilnehmer'!L10&lt;&gt;"",'[1]Teilnehmer'!L10,"")</f>
        <v>1</v>
      </c>
      <c r="H10" s="4">
        <f>IF('[1]Teilnehmer'!$L10=1,'[1]Init'!C$6,IF('[1]Teilnehmer'!$L10=2,'[1]Init'!C$7,IF('[1]Teilnehmer'!$L10=3,'[1]Init'!C$8,IF('[1]Teilnehmer'!$L10=4,'[1]Init'!C$9,IF('[1]Teilnehmer'!$L10=5,'[1]Init'!C$10,"")))))</f>
        <v>0.5208333333333334</v>
      </c>
      <c r="I10" s="1">
        <v>0.5984375000000001</v>
      </c>
      <c r="J10" s="5">
        <f>IF('[1]Teilnehmer'!A10&lt;&gt;"",IF(I10&lt;&gt;"",I10-H10,""),"")</f>
        <v>0.0776041666666667</v>
      </c>
      <c r="K10" s="5">
        <f>IF('[1]Teilnehmer'!A10&lt;&gt;"",IF($J10&lt;&gt;"",$J10/$F10*100,""),"")</f>
        <v>0.08527930402930406</v>
      </c>
      <c r="L10" s="6">
        <f>IF('[1]Teilnehmer'!A10&lt;&gt;"",IF($K10&lt;&gt;"",RANK($K10,$K$1:$K$74,1),I10),"")</f>
        <v>7</v>
      </c>
      <c r="M10" s="6">
        <f>IF('[1]Teilnehmer'!$H10='[1]Teilnehmer'!H$85,$L10,"")</f>
        <v>7</v>
      </c>
      <c r="N10" s="6">
        <f t="shared" si="0"/>
        <v>1</v>
      </c>
      <c r="O10" s="6">
        <f t="shared" si="1"/>
        <v>7</v>
      </c>
      <c r="P10" s="6">
        <f t="shared" si="2"/>
        <v>2</v>
      </c>
      <c r="Q10" s="2">
        <f t="shared" si="3"/>
      </c>
      <c r="R10" s="6">
        <f t="shared" si="4"/>
      </c>
      <c r="S10" s="2">
        <f t="shared" si="5"/>
      </c>
      <c r="T10" s="6">
        <f t="shared" si="6"/>
      </c>
      <c r="U10" s="2">
        <f t="shared" si="7"/>
      </c>
      <c r="V10" s="6">
        <f t="shared" si="8"/>
      </c>
      <c r="W10" s="2">
        <f>IF('[1]Teilnehmer'!I10&lt;&gt;"KFC nein",L10,"")</f>
        <v>7</v>
      </c>
      <c r="X10" s="6">
        <f>IF('[1]Teilnehmer'!I10&lt;&gt;"KFC nein",IF(ISNUMBER($W10),RANK($W10,$W$4:$W$74,1),W10),"")</f>
        <v>7</v>
      </c>
    </row>
    <row r="11" spans="1:24" ht="15">
      <c r="A11" s="2" t="str">
        <f>IF('[1]Teilnehmer'!A9&lt;&gt;"",CONCATENATE('[1]Teilnehmer'!A9,", ",'[1]Teilnehmer'!B9)," ")</f>
        <v>Strepp, Hans-Peter</v>
      </c>
      <c r="B11" s="2" t="str">
        <f>IF('[1]Teilnehmer'!$A9&lt;&gt;"",'[1]Teilnehmer'!C9," ")</f>
        <v>CKA</v>
      </c>
      <c r="C11" s="2" t="str">
        <f>IF('[1]Teilnehmer'!$A9&lt;&gt;"",'[1]Teilnehmer'!D9," ")</f>
        <v>Feo</v>
      </c>
      <c r="D11" s="2" t="str">
        <f>IF('[1]Teilnehmer'!$A9&lt;&gt;"",'[1]Teilnehmer'!E9," ")</f>
        <v>8mr</v>
      </c>
      <c r="E11" s="2" t="str">
        <f>IF('[1]Teilnehmer'!$F9&lt;&gt;"",'[1]Teilnehmer'!F9," ")</f>
        <v>GER 3</v>
      </c>
      <c r="F11" s="2">
        <f>IF('[1]Teilnehmer'!$A9&lt;&gt;"",'[1]Teilnehmer'!K9," ")</f>
        <v>91</v>
      </c>
      <c r="G11" s="3">
        <f>IF('[1]Teilnehmer'!L9&lt;&gt;"",'[1]Teilnehmer'!L9,"")</f>
        <v>1</v>
      </c>
      <c r="H11" s="4">
        <f>IF('[1]Teilnehmer'!$L9=1,'[1]Init'!C$6,IF('[1]Teilnehmer'!$L9=2,'[1]Init'!C$7,IF('[1]Teilnehmer'!$L9=3,'[1]Init'!C$8,IF('[1]Teilnehmer'!$L9=4,'[1]Init'!C$9,IF('[1]Teilnehmer'!$L9=5,'[1]Init'!C$10,"")))))</f>
        <v>0.5208333333333334</v>
      </c>
      <c r="I11" s="1">
        <v>0.5986805555555555</v>
      </c>
      <c r="J11" s="5">
        <f>IF('[1]Teilnehmer'!A9&lt;&gt;"",IF(I11&lt;&gt;"",I11-H11,""),"")</f>
        <v>0.07784722222222218</v>
      </c>
      <c r="K11" s="5">
        <f>IF('[1]Teilnehmer'!A9&lt;&gt;"",IF($J11&lt;&gt;"",$J11/$F11*100,""),"")</f>
        <v>0.08554639804639799</v>
      </c>
      <c r="L11" s="6">
        <f>IF('[1]Teilnehmer'!A9&lt;&gt;"",IF($K11&lt;&gt;"",RANK($K11,$K$1:$K$74,1),I11),"")</f>
        <v>8</v>
      </c>
      <c r="M11" s="6">
        <f>IF('[1]Teilnehmer'!$H9='[1]Teilnehmer'!H$85,$L11,"")</f>
      </c>
      <c r="N11" s="6">
        <f t="shared" si="0"/>
      </c>
      <c r="O11" s="6">
        <f t="shared" si="1"/>
        <v>8</v>
      </c>
      <c r="P11" s="6">
        <f t="shared" si="2"/>
        <v>3</v>
      </c>
      <c r="Q11" s="2">
        <f t="shared" si="3"/>
      </c>
      <c r="R11" s="6">
        <f t="shared" si="4"/>
      </c>
      <c r="S11" s="2">
        <f t="shared" si="5"/>
      </c>
      <c r="T11" s="6">
        <f t="shared" si="6"/>
      </c>
      <c r="U11" s="2">
        <f t="shared" si="7"/>
      </c>
      <c r="V11" s="6">
        <f t="shared" si="8"/>
      </c>
      <c r="W11" s="2">
        <f>IF('[1]Teilnehmer'!I9&lt;&gt;"KFC nein",L11,"")</f>
        <v>8</v>
      </c>
      <c r="X11" s="6">
        <f>IF('[1]Teilnehmer'!I9&lt;&gt;"KFC nein",IF(ISNUMBER($W11),RANK($W11,$W$4:$W$74,1),W11),"")</f>
        <v>8</v>
      </c>
    </row>
    <row r="12" spans="1:24" ht="15">
      <c r="A12" s="2" t="str">
        <f>IF('[1]Teilnehmer'!A30&lt;&gt;"",CONCATENATE('[1]Teilnehmer'!A30,", ",'[1]Teilnehmer'!B30)," ")</f>
        <v>Mennerich, Olaf</v>
      </c>
      <c r="B12" s="2" t="str">
        <f>IF('[1]Teilnehmer'!$A30&lt;&gt;"",'[1]Teilnehmer'!C30," ")</f>
        <v>SCB</v>
      </c>
      <c r="C12" s="2" t="str">
        <f>IF('[1]Teilnehmer'!$A30&lt;&gt;"",'[1]Teilnehmer'!D30," ")</f>
        <v>make my day</v>
      </c>
      <c r="D12" s="2" t="str">
        <f>IF('[1]Teilnehmer'!$A30&lt;&gt;"",'[1]Teilnehmer'!E30," ")</f>
        <v>Varianta 18</v>
      </c>
      <c r="E12" s="2" t="str">
        <f>IF('[1]Teilnehmer'!$F30&lt;&gt;"",'[1]Teilnehmer'!F30," ")</f>
        <v>UM 18</v>
      </c>
      <c r="F12" s="2">
        <f>IF('[1]Teilnehmer'!$A30&lt;&gt;"",'[1]Teilnehmer'!K30," ")</f>
        <v>112</v>
      </c>
      <c r="G12" s="3">
        <f>IF('[1]Teilnehmer'!L30&lt;&gt;"",'[1]Teilnehmer'!L30,"")</f>
        <v>4</v>
      </c>
      <c r="H12" s="4">
        <f>IF('[1]Teilnehmer'!$L30=1,'[1]Init'!C$6,IF('[1]Teilnehmer'!$L30=2,'[1]Init'!C$7,IF('[1]Teilnehmer'!$L30=3,'[1]Init'!C$8,IF('[1]Teilnehmer'!$L30=4,'[1]Init'!C$9,IF('[1]Teilnehmer'!$L30=5,'[1]Init'!C$10,"")))))</f>
        <v>0.5</v>
      </c>
      <c r="I12" s="1">
        <v>0.5988310185185185</v>
      </c>
      <c r="J12" s="5">
        <f>IF('[1]Teilnehmer'!A30&lt;&gt;"",IF(I12&lt;&gt;"",I12-H12,""),"")</f>
        <v>0.0988310185185185</v>
      </c>
      <c r="K12" s="5">
        <f>IF('[1]Teilnehmer'!A30&lt;&gt;"",IF($J12&lt;&gt;"",$J12/$F12*100,""),"")</f>
        <v>0.0882419808201058</v>
      </c>
      <c r="L12" s="6">
        <f>IF('[1]Teilnehmer'!A30&lt;&gt;"",IF($K12&lt;&gt;"",RANK($K12,$K$1:$K$74,1),I12),"")</f>
        <v>9</v>
      </c>
      <c r="M12" s="6">
        <f>IF('[1]Teilnehmer'!$H30='[1]Teilnehmer'!H$85,$L12,"")</f>
        <v>9</v>
      </c>
      <c r="N12" s="6">
        <f t="shared" si="0"/>
        <v>2</v>
      </c>
      <c r="O12" s="6">
        <f t="shared" si="1"/>
      </c>
      <c r="P12" s="6">
        <f t="shared" si="2"/>
      </c>
      <c r="Q12" s="2">
        <f t="shared" si="3"/>
      </c>
      <c r="R12" s="6">
        <f t="shared" si="4"/>
      </c>
      <c r="S12" s="2">
        <f t="shared" si="5"/>
      </c>
      <c r="T12" s="6">
        <f t="shared" si="6"/>
      </c>
      <c r="U12" s="2">
        <f t="shared" si="7"/>
        <v>9</v>
      </c>
      <c r="V12" s="6">
        <f t="shared" si="8"/>
        <v>2</v>
      </c>
      <c r="W12" s="2">
        <f>IF('[1]Teilnehmer'!I30&lt;&gt;"KFC nein",L12,"")</f>
        <v>9</v>
      </c>
      <c r="X12" s="6">
        <f>IF('[1]Teilnehmer'!I30&lt;&gt;"KFC nein",IF(ISNUMBER($W12),RANK($W12,$W$4:$W$74,1),W12),"")</f>
        <v>9</v>
      </c>
    </row>
    <row r="13" spans="1:24" ht="15">
      <c r="A13" s="2" t="str">
        <f>IF('[1]Teilnehmer'!A15&lt;&gt;"",CONCATENATE('[1]Teilnehmer'!A15,", ",'[1]Teilnehmer'!B15)," ")</f>
        <v>Heyde, Nils</v>
      </c>
      <c r="B13" s="2" t="str">
        <f>IF('[1]Teilnehmer'!$A15&lt;&gt;"",'[1]Teilnehmer'!C15," ")</f>
        <v>YCLa</v>
      </c>
      <c r="C13" s="2" t="str">
        <f>IF('[1]Teilnehmer'!$A15&lt;&gt;"",'[1]Teilnehmer'!D15," ")</f>
        <v>Silence</v>
      </c>
      <c r="D13" s="2" t="str">
        <f>IF('[1]Teilnehmer'!$A15&lt;&gt;"",'[1]Teilnehmer'!E15," ")</f>
        <v>J-80</v>
      </c>
      <c r="E13" s="2">
        <f>IF('[1]Teilnehmer'!$F15&lt;&gt;"",'[1]Teilnehmer'!F15," ")</f>
        <v>1072</v>
      </c>
      <c r="F13" s="2">
        <f>IF('[1]Teilnehmer'!$A15&lt;&gt;"",'[1]Teilnehmer'!K15," ")</f>
        <v>94</v>
      </c>
      <c r="G13" s="3">
        <f>IF('[1]Teilnehmer'!L15&lt;&gt;"",'[1]Teilnehmer'!L15,"")</f>
        <v>2</v>
      </c>
      <c r="H13" s="4">
        <f>IF('[1]Teilnehmer'!$L15=1,'[1]Init'!C$6,IF('[1]Teilnehmer'!$L15=2,'[1]Init'!C$7,IF('[1]Teilnehmer'!$L15=3,'[1]Init'!C$8,IF('[1]Teilnehmer'!$L15=4,'[1]Init'!C$9,IF('[1]Teilnehmer'!$L15=5,'[1]Init'!C$10,"")))))</f>
        <v>0.513888888888889</v>
      </c>
      <c r="I13" s="1">
        <v>0.5972222222222222</v>
      </c>
      <c r="J13" s="5">
        <f>IF('[1]Teilnehmer'!A15&lt;&gt;"",IF(I13&lt;&gt;"",I13-H13,""),"")</f>
        <v>0.08333333333333326</v>
      </c>
      <c r="K13" s="5">
        <f>IF('[1]Teilnehmer'!A15&lt;&gt;"",IF($J13&lt;&gt;"",$J13/$F13*100,""),"")</f>
        <v>0.08865248226950347</v>
      </c>
      <c r="L13" s="6">
        <f>IF('[1]Teilnehmer'!A15&lt;&gt;"",IF($K13&lt;&gt;"",RANK($K13,$K$1:$K$74,1),I13),"")</f>
        <v>10</v>
      </c>
      <c r="M13" s="6">
        <f>IF('[1]Teilnehmer'!$H15='[1]Teilnehmer'!H$85,$L13,"")</f>
      </c>
      <c r="N13" s="6">
        <f t="shared" si="0"/>
      </c>
      <c r="O13" s="6">
        <f t="shared" si="1"/>
      </c>
      <c r="P13" s="6">
        <f t="shared" si="2"/>
      </c>
      <c r="Q13" s="2">
        <f t="shared" si="3"/>
        <v>10</v>
      </c>
      <c r="R13" s="6">
        <f t="shared" si="4"/>
        <v>2</v>
      </c>
      <c r="S13" s="2">
        <f t="shared" si="5"/>
      </c>
      <c r="T13" s="6">
        <f t="shared" si="6"/>
      </c>
      <c r="U13" s="2">
        <f t="shared" si="7"/>
      </c>
      <c r="V13" s="6">
        <f t="shared" si="8"/>
      </c>
      <c r="W13" s="2">
        <f>IF('[1]Teilnehmer'!I15&lt;&gt;"KFC nein",L13,"")</f>
        <v>10</v>
      </c>
      <c r="X13" s="6">
        <f>IF('[1]Teilnehmer'!I15&lt;&gt;"KFC nein",IF(ISNUMBER($W13),RANK($W13,$W$4:$W$74,1),W13),"")</f>
        <v>10</v>
      </c>
    </row>
    <row r="14" spans="1:24" ht="15">
      <c r="A14" s="2" t="str">
        <f>IF('[1]Teilnehmer'!A24&lt;&gt;"",CONCATENATE('[1]Teilnehmer'!A24,", ",'[1]Teilnehmer'!B24)," ")</f>
        <v>Lukoschus, Rüdiger</v>
      </c>
      <c r="B14" s="2" t="str">
        <f>IF('[1]Teilnehmer'!$A24&lt;&gt;"",'[1]Teilnehmer'!C24," ")</f>
        <v>SLRV</v>
      </c>
      <c r="C14" s="2" t="str">
        <f>IF('[1]Teilnehmer'!$A24&lt;&gt;"",'[1]Teilnehmer'!D24," ")</f>
        <v>Equinox</v>
      </c>
      <c r="D14" s="2" t="str">
        <f>IF('[1]Teilnehmer'!$A24&lt;&gt;"",'[1]Teilnehmer'!E24," ")</f>
        <v>X79</v>
      </c>
      <c r="E14" s="2" t="str">
        <f>IF('[1]Teilnehmer'!$F24&lt;&gt;"",'[1]Teilnehmer'!F24," ")</f>
        <v>GER 186</v>
      </c>
      <c r="F14" s="2">
        <f>IF('[1]Teilnehmer'!$A24&lt;&gt;"",'[1]Teilnehmer'!K24," ")</f>
        <v>101</v>
      </c>
      <c r="G14" s="3">
        <f>IF('[1]Teilnehmer'!L24&lt;&gt;"",'[1]Teilnehmer'!L24,"")</f>
        <v>3</v>
      </c>
      <c r="H14" s="4">
        <f>IF('[1]Teilnehmer'!$L24=1,'[1]Init'!C$6,IF('[1]Teilnehmer'!$L24=2,'[1]Init'!C$7,IF('[1]Teilnehmer'!$L24=3,'[1]Init'!C$8,IF('[1]Teilnehmer'!$L24=4,'[1]Init'!C$9,IF('[1]Teilnehmer'!$L24=5,'[1]Init'!C$10,"")))))</f>
        <v>0.506944444444444</v>
      </c>
      <c r="I14" s="1">
        <v>0.5981365740740741</v>
      </c>
      <c r="J14" s="5">
        <f>IF('[1]Teilnehmer'!A24&lt;&gt;"",IF(I14&lt;&gt;"",I14-H14,""),"")</f>
        <v>0.09119212962963008</v>
      </c>
      <c r="K14" s="5">
        <f>IF('[1]Teilnehmer'!A24&lt;&gt;"",IF($J14&lt;&gt;"",$J14/$F14*100,""),"")</f>
        <v>0.0902892372570595</v>
      </c>
      <c r="L14" s="6">
        <f>IF('[1]Teilnehmer'!A24&lt;&gt;"",IF($K14&lt;&gt;"",RANK($K14,$K$1:$K$74,1),I14),"")</f>
        <v>11</v>
      </c>
      <c r="M14" s="6">
        <f>IF('[1]Teilnehmer'!$H24='[1]Teilnehmer'!H$85,$L14,"")</f>
      </c>
      <c r="N14" s="6">
        <f t="shared" si="0"/>
      </c>
      <c r="O14" s="6">
        <f t="shared" si="1"/>
      </c>
      <c r="P14" s="6">
        <f t="shared" si="2"/>
      </c>
      <c r="Q14" s="2">
        <f t="shared" si="3"/>
      </c>
      <c r="R14" s="6">
        <f t="shared" si="4"/>
      </c>
      <c r="S14" s="2">
        <f t="shared" si="5"/>
        <v>11</v>
      </c>
      <c r="T14" s="6">
        <f t="shared" si="6"/>
        <v>4</v>
      </c>
      <c r="U14" s="2">
        <f t="shared" si="7"/>
      </c>
      <c r="V14" s="6">
        <f t="shared" si="8"/>
      </c>
      <c r="W14" s="2">
        <f>IF('[1]Teilnehmer'!I24&lt;&gt;"KFC nein",L14,"")</f>
        <v>11</v>
      </c>
      <c r="X14" s="6">
        <f>IF('[1]Teilnehmer'!I24&lt;&gt;"KFC nein",IF(ISNUMBER($W14),RANK($W14,$W$4:$W$74,1),W14),"")</f>
        <v>11</v>
      </c>
    </row>
    <row r="15" spans="1:24" ht="15">
      <c r="A15" s="2" t="str">
        <f>IF('[1]Teilnehmer'!A20&lt;&gt;"",CONCATENATE('[1]Teilnehmer'!A20,", ",'[1]Teilnehmer'!B20)," ")</f>
        <v>Wendt, Lars</v>
      </c>
      <c r="B15" s="2" t="str">
        <f>IF('[1]Teilnehmer'!$A20&lt;&gt;"",'[1]Teilnehmer'!C20," ")</f>
        <v>SCE</v>
      </c>
      <c r="C15" s="2" t="str">
        <f>IF('[1]Teilnehmer'!$A20&lt;&gt;"",'[1]Teilnehmer'!D20," ")</f>
        <v>La Fee</v>
      </c>
      <c r="D15" s="2" t="str">
        <f>IF('[1]Teilnehmer'!$A20&lt;&gt;"",'[1]Teilnehmer'!E20," ")</f>
        <v>Jeaneau Sunrise 34</v>
      </c>
      <c r="E15" s="2" t="str">
        <f>IF('[1]Teilnehmer'!$F20&lt;&gt;"",'[1]Teilnehmer'!F20," ")</f>
        <v>GER 5623</v>
      </c>
      <c r="F15" s="2">
        <f>IF('[1]Teilnehmer'!$A20&lt;&gt;"",'[1]Teilnehmer'!K20," ")</f>
        <v>99</v>
      </c>
      <c r="G15" s="3">
        <f>IF('[1]Teilnehmer'!L20&lt;&gt;"",'[1]Teilnehmer'!L20,"")</f>
        <v>3</v>
      </c>
      <c r="H15" s="4">
        <f>IF('[1]Teilnehmer'!$L20=1,'[1]Init'!C$6,IF('[1]Teilnehmer'!$L20=2,'[1]Init'!C$7,IF('[1]Teilnehmer'!$L20=3,'[1]Init'!C$8,IF('[1]Teilnehmer'!$L20=4,'[1]Init'!C$9,IF('[1]Teilnehmer'!$L20=5,'[1]Init'!C$10,"")))))</f>
        <v>0.506944444444444</v>
      </c>
      <c r="I15" s="1">
        <v>0.5969907407407408</v>
      </c>
      <c r="J15" s="5">
        <f>IF('[1]Teilnehmer'!A20&lt;&gt;"",IF(I15&lt;&gt;"",I15-H15,""),"")</f>
        <v>0.09004629629629679</v>
      </c>
      <c r="K15" s="5">
        <f>IF('[1]Teilnehmer'!A20&lt;&gt;"",IF($J15&lt;&gt;"",$J15/$F15*100,""),"")</f>
        <v>0.09095585484474422</v>
      </c>
      <c r="L15" s="6">
        <f>IF('[1]Teilnehmer'!A20&lt;&gt;"",IF($K15&lt;&gt;"",RANK($K15,$K$1:$K$74,1),I15),"")</f>
        <v>12</v>
      </c>
      <c r="M15" s="6">
        <f>IF('[1]Teilnehmer'!$H20='[1]Teilnehmer'!H$85,$L15,"")</f>
        <v>12</v>
      </c>
      <c r="N15" s="6">
        <f t="shared" si="0"/>
        <v>3</v>
      </c>
      <c r="O15" s="6">
        <f t="shared" si="1"/>
      </c>
      <c r="P15" s="6">
        <f t="shared" si="2"/>
      </c>
      <c r="Q15" s="2">
        <f t="shared" si="3"/>
      </c>
      <c r="R15" s="6">
        <f t="shared" si="4"/>
      </c>
      <c r="S15" s="2">
        <f t="shared" si="5"/>
        <v>12</v>
      </c>
      <c r="T15" s="6">
        <f t="shared" si="6"/>
        <v>5</v>
      </c>
      <c r="U15" s="2">
        <f t="shared" si="7"/>
      </c>
      <c r="V15" s="6">
        <f t="shared" si="8"/>
      </c>
      <c r="W15" s="2">
        <f>IF('[1]Teilnehmer'!I20&lt;&gt;"KFC nein",L15,"")</f>
        <v>12</v>
      </c>
      <c r="X15" s="6">
        <f>IF('[1]Teilnehmer'!I20&lt;&gt;"KFC nein",IF(ISNUMBER($W15),RANK($W15,$W$4:$W$74,1),W15),"")</f>
        <v>12</v>
      </c>
    </row>
    <row r="16" spans="1:24" ht="15">
      <c r="A16" s="2" t="str">
        <f>IF('[1]Teilnehmer'!A28&lt;&gt;"",CONCATENATE('[1]Teilnehmer'!A28,", ",'[1]Teilnehmer'!B28)," ")</f>
        <v>Eggers, Detlef</v>
      </c>
      <c r="B16" s="2" t="str">
        <f>IF('[1]Teilnehmer'!$A28&lt;&gt;"",'[1]Teilnehmer'!C28," ")</f>
        <v>SYC</v>
      </c>
      <c r="C16" s="2" t="str">
        <f>IF('[1]Teilnehmer'!$A28&lt;&gt;"",'[1]Teilnehmer'!D28," ")</f>
        <v>BUGFIX</v>
      </c>
      <c r="D16" s="2" t="str">
        <f>IF('[1]Teilnehmer'!$A28&lt;&gt;"",'[1]Teilnehmer'!E28," ")</f>
        <v>Albin Express</v>
      </c>
      <c r="E16" s="2">
        <f>IF('[1]Teilnehmer'!$F28&lt;&gt;"",'[1]Teilnehmer'!F28," ")</f>
        <v>846</v>
      </c>
      <c r="F16" s="2">
        <f>IF('[1]Teilnehmer'!$A28&lt;&gt;"",'[1]Teilnehmer'!K28," ")</f>
        <v>105</v>
      </c>
      <c r="G16" s="3">
        <f>IF('[1]Teilnehmer'!L28&lt;&gt;"",'[1]Teilnehmer'!L28,"")</f>
        <v>4</v>
      </c>
      <c r="H16" s="4">
        <f>IF('[1]Teilnehmer'!$L28=1,'[1]Init'!C$6,IF('[1]Teilnehmer'!$L28=2,'[1]Init'!C$7,IF('[1]Teilnehmer'!$L28=3,'[1]Init'!C$8,IF('[1]Teilnehmer'!$L28=4,'[1]Init'!C$9,IF('[1]Teilnehmer'!$L28=5,'[1]Init'!C$10,"")))))</f>
        <v>0.5</v>
      </c>
      <c r="I16" s="1">
        <v>0.5957523148148148</v>
      </c>
      <c r="J16" s="5">
        <f>IF('[1]Teilnehmer'!A28&lt;&gt;"",IF(I16&lt;&gt;"",I16-H16,""),"")</f>
        <v>0.09575231481481483</v>
      </c>
      <c r="K16" s="5">
        <f>IF('[1]Teilnehmer'!A28&lt;&gt;"",IF($J16&lt;&gt;"",$J16/$F16*100,""),"")</f>
        <v>0.09119268077601413</v>
      </c>
      <c r="L16" s="6">
        <f>IF('[1]Teilnehmer'!A28&lt;&gt;"",IF($K16&lt;&gt;"",RANK($K16,$K$1:$K$74,1),I16),"")</f>
        <v>13</v>
      </c>
      <c r="M16" s="6">
        <f>IF('[1]Teilnehmer'!$H28='[1]Teilnehmer'!H$85,$L16,"")</f>
      </c>
      <c r="N16" s="6">
        <f t="shared" si="0"/>
      </c>
      <c r="O16" s="6">
        <f t="shared" si="1"/>
      </c>
      <c r="P16" s="6">
        <f t="shared" si="2"/>
      </c>
      <c r="Q16" s="2">
        <f t="shared" si="3"/>
      </c>
      <c r="R16" s="6">
        <f t="shared" si="4"/>
      </c>
      <c r="S16" s="2">
        <f t="shared" si="5"/>
      </c>
      <c r="T16" s="6">
        <f t="shared" si="6"/>
      </c>
      <c r="U16" s="2">
        <f t="shared" si="7"/>
        <v>13</v>
      </c>
      <c r="V16" s="6">
        <f t="shared" si="8"/>
        <v>3</v>
      </c>
      <c r="W16" s="2">
        <f>IF('[1]Teilnehmer'!I28&lt;&gt;"KFC nein",L16,"")</f>
        <v>13</v>
      </c>
      <c r="X16" s="6">
        <f>IF('[1]Teilnehmer'!I28&lt;&gt;"KFC nein",IF(ISNUMBER($W16),RANK($W16,$W$4:$W$74,1),W16),"")</f>
        <v>13</v>
      </c>
    </row>
    <row r="17" spans="1:24" ht="15">
      <c r="A17" s="2" t="str">
        <f>IF('[1]Teilnehmer'!A16&lt;&gt;"",CONCATENATE('[1]Teilnehmer'!A16,", ",'[1]Teilnehmer'!B16)," ")</f>
        <v>Stuntz, Burkhard</v>
      </c>
      <c r="B17" s="2" t="str">
        <f>IF('[1]Teilnehmer'!$A16&lt;&gt;"",'[1]Teilnehmer'!C16," ")</f>
        <v>SYC</v>
      </c>
      <c r="C17" s="2" t="str">
        <f>IF('[1]Teilnehmer'!$A16&lt;&gt;"",'[1]Teilnehmer'!D16," ")</f>
        <v>Yara</v>
      </c>
      <c r="D17" s="2" t="str">
        <f>IF('[1]Teilnehmer'!$A16&lt;&gt;"",'[1]Teilnehmer'!E16," ")</f>
        <v>Impala 36</v>
      </c>
      <c r="E17" s="2" t="str">
        <f>IF('[1]Teilnehmer'!$F16&lt;&gt;"",'[1]Teilnehmer'!F16," ")</f>
        <v>GER 7050</v>
      </c>
      <c r="F17" s="2">
        <f>IF('[1]Teilnehmer'!$A16&lt;&gt;"",'[1]Teilnehmer'!K16," ")</f>
        <v>95</v>
      </c>
      <c r="G17" s="3">
        <f>IF('[1]Teilnehmer'!L16&lt;&gt;"",'[1]Teilnehmer'!L16,"")</f>
        <v>2</v>
      </c>
      <c r="H17" s="4">
        <f>IF('[1]Teilnehmer'!$L16=1,'[1]Init'!C$6,IF('[1]Teilnehmer'!$L16=2,'[1]Init'!C$7,IF('[1]Teilnehmer'!$L16=3,'[1]Init'!C$8,IF('[1]Teilnehmer'!$L16=4,'[1]Init'!C$9,IF('[1]Teilnehmer'!$L16=5,'[1]Init'!C$10,"")))))</f>
        <v>0.513888888888889</v>
      </c>
      <c r="I17" s="1">
        <v>0.6007407407407407</v>
      </c>
      <c r="J17" s="5">
        <f>IF('[1]Teilnehmer'!A16&lt;&gt;"",IF(I17&lt;&gt;"",I17-H17,""),"")</f>
        <v>0.08685185185185174</v>
      </c>
      <c r="K17" s="5">
        <f>IF('[1]Teilnehmer'!A16&lt;&gt;"",IF($J17&lt;&gt;"",$J17/$F17*100,""),"")</f>
        <v>0.09142300194931761</v>
      </c>
      <c r="L17" s="6">
        <f>IF('[1]Teilnehmer'!A16&lt;&gt;"",IF($K17&lt;&gt;"",RANK($K17,$K$1:$K$74,1),I17),"")</f>
        <v>14</v>
      </c>
      <c r="M17" s="6">
        <f>IF('[1]Teilnehmer'!$H16='[1]Teilnehmer'!H$85,$L17,"")</f>
      </c>
      <c r="N17" s="6">
        <f t="shared" si="0"/>
      </c>
      <c r="O17" s="6">
        <f t="shared" si="1"/>
      </c>
      <c r="P17" s="6">
        <f t="shared" si="2"/>
      </c>
      <c r="Q17" s="2">
        <f t="shared" si="3"/>
        <v>14</v>
      </c>
      <c r="R17" s="6">
        <f t="shared" si="4"/>
        <v>3</v>
      </c>
      <c r="S17" s="2">
        <f t="shared" si="5"/>
      </c>
      <c r="T17" s="6">
        <f t="shared" si="6"/>
      </c>
      <c r="U17" s="2">
        <f t="shared" si="7"/>
      </c>
      <c r="V17" s="6">
        <f t="shared" si="8"/>
      </c>
      <c r="W17" s="2">
        <f>IF('[1]Teilnehmer'!I16&lt;&gt;"KFC nein",L17,"")</f>
        <v>14</v>
      </c>
      <c r="X17" s="6">
        <f>IF('[1]Teilnehmer'!I16&lt;&gt;"KFC nein",IF(ISNUMBER($W17),RANK($W17,$W$4:$W$74,1),W17),"")</f>
        <v>14</v>
      </c>
    </row>
    <row r="18" spans="1:24" ht="15">
      <c r="A18" s="2" t="str">
        <f>IF('[1]Teilnehmer'!A5&lt;&gt;"",CONCATENATE('[1]Teilnehmer'!A5,", ",'[1]Teilnehmer'!B5)," ")</f>
        <v>Haß, Joachim</v>
      </c>
      <c r="B18" s="2" t="str">
        <f>IF('[1]Teilnehmer'!$A5&lt;&gt;"",'[1]Teilnehmer'!C5," ")</f>
        <v>KYC</v>
      </c>
      <c r="C18" s="2" t="str">
        <f>IF('[1]Teilnehmer'!$A5&lt;&gt;"",'[1]Teilnehmer'!D5," ")</f>
        <v>Aventura</v>
      </c>
      <c r="D18" s="2" t="str">
        <f>IF('[1]Teilnehmer'!$A5&lt;&gt;"",'[1]Teilnehmer'!E5," ")</f>
        <v>Dehler 41</v>
      </c>
      <c r="E18" s="2" t="str">
        <f>IF('[1]Teilnehmer'!$F5&lt;&gt;"",'[1]Teilnehmer'!F5," ")</f>
        <v>GER 6423</v>
      </c>
      <c r="F18" s="2">
        <f>IF('[1]Teilnehmer'!$A5&lt;&gt;"",'[1]Teilnehmer'!K5," ")</f>
        <v>86</v>
      </c>
      <c r="G18" s="3">
        <f>IF('[1]Teilnehmer'!L5&lt;&gt;"",'[1]Teilnehmer'!L5,"")</f>
        <v>1</v>
      </c>
      <c r="H18" s="4">
        <f>IF('[1]Teilnehmer'!$L5=1,'[1]Init'!C$6,IF('[1]Teilnehmer'!$L5=2,'[1]Init'!C$7,IF('[1]Teilnehmer'!$L5=3,'[1]Init'!C$8,IF('[1]Teilnehmer'!$L5=4,'[1]Init'!C$9,IF('[1]Teilnehmer'!$L5=5,'[1]Init'!C$10,"")))))</f>
        <v>0.5208333333333334</v>
      </c>
      <c r="I18" s="1">
        <v>0.5997800925925926</v>
      </c>
      <c r="J18" s="5">
        <f>IF('[1]Teilnehmer'!A5&lt;&gt;"",IF(I18&lt;&gt;"",I18-H18,""),"")</f>
        <v>0.0789467592592592</v>
      </c>
      <c r="K18" s="5">
        <f>IF('[1]Teilnehmer'!A5&lt;&gt;"",IF($J18&lt;&gt;"",$J18/$F18*100,""),"")</f>
        <v>0.09179855727820838</v>
      </c>
      <c r="L18" s="6">
        <f>IF('[1]Teilnehmer'!A5&lt;&gt;"",IF($K18&lt;&gt;"",RANK($K18,$K$1:$K$74,1),I18),"")</f>
        <v>15</v>
      </c>
      <c r="M18" s="6">
        <f>IF('[1]Teilnehmer'!$H5='[1]Teilnehmer'!H$85,$L18,"")</f>
      </c>
      <c r="N18" s="6">
        <f t="shared" si="0"/>
      </c>
      <c r="O18" s="6">
        <f t="shared" si="1"/>
        <v>15</v>
      </c>
      <c r="P18" s="6">
        <f t="shared" si="2"/>
        <v>4</v>
      </c>
      <c r="Q18" s="2">
        <f t="shared" si="3"/>
      </c>
      <c r="R18" s="6">
        <f t="shared" si="4"/>
      </c>
      <c r="S18" s="2">
        <f t="shared" si="5"/>
      </c>
      <c r="T18" s="6">
        <f t="shared" si="6"/>
      </c>
      <c r="U18" s="2">
        <f t="shared" si="7"/>
      </c>
      <c r="V18" s="6">
        <f t="shared" si="8"/>
      </c>
      <c r="W18" s="2">
        <f>IF('[1]Teilnehmer'!I5&lt;&gt;"KFC nein",L18,"")</f>
        <v>15</v>
      </c>
      <c r="X18" s="6">
        <f>IF('[1]Teilnehmer'!I5&lt;&gt;"KFC nein",IF(ISNUMBER($W18),RANK($W18,$W$4:$W$74,1),W18),"")</f>
        <v>15</v>
      </c>
    </row>
    <row r="19" spans="1:24" ht="15">
      <c r="A19" s="2" t="str">
        <f>IF('[1]Teilnehmer'!A11&lt;&gt;"",CONCATENATE('[1]Teilnehmer'!A11,", ",'[1]Teilnehmer'!B11)," ")</f>
        <v>Mathey, Jörn</v>
      </c>
      <c r="B19" s="2" t="str">
        <f>IF('[1]Teilnehmer'!$A11&lt;&gt;"",'[1]Teilnehmer'!C11," ")</f>
        <v>TSVS</v>
      </c>
      <c r="C19" s="2" t="str">
        <f>IF('[1]Teilnehmer'!$A11&lt;&gt;"",'[1]Teilnehmer'!D11," ")</f>
        <v>Diva</v>
      </c>
      <c r="D19" s="2" t="str">
        <f>IF('[1]Teilnehmer'!$A11&lt;&gt;"",'[1]Teilnehmer'!E11," ")</f>
        <v>Diva 39</v>
      </c>
      <c r="E19" s="2" t="str">
        <f>IF('[1]Teilnehmer'!$F11&lt;&gt;"",'[1]Teilnehmer'!F11," ")</f>
        <v>GER 4</v>
      </c>
      <c r="F19" s="2">
        <f>IF('[1]Teilnehmer'!$A11&lt;&gt;"",'[1]Teilnehmer'!K11," ")</f>
        <v>92</v>
      </c>
      <c r="G19" s="3">
        <f>IF('[1]Teilnehmer'!L11&lt;&gt;"",'[1]Teilnehmer'!L11,"")</f>
        <v>2</v>
      </c>
      <c r="H19" s="4">
        <f>IF('[1]Teilnehmer'!$L11=1,'[1]Init'!C$6,IF('[1]Teilnehmer'!$L11=2,'[1]Init'!C$7,IF('[1]Teilnehmer'!$L11=3,'[1]Init'!C$8,IF('[1]Teilnehmer'!$L11=4,'[1]Init'!C$9,IF('[1]Teilnehmer'!$L11=5,'[1]Init'!C$10,"")))))</f>
        <v>0.513888888888889</v>
      </c>
      <c r="I19" s="1">
        <v>0.5989583333333334</v>
      </c>
      <c r="J19" s="5">
        <f>IF('[1]Teilnehmer'!A11&lt;&gt;"",IF(I19&lt;&gt;"",I19-H19,""),"")</f>
        <v>0.08506944444444442</v>
      </c>
      <c r="K19" s="5">
        <f>IF('[1]Teilnehmer'!A11&lt;&gt;"",IF($J19&lt;&gt;"",$J19/$F19*100,""),"")</f>
        <v>0.09246678743961351</v>
      </c>
      <c r="L19" s="6">
        <f>IF('[1]Teilnehmer'!A11&lt;&gt;"",IF($K19&lt;&gt;"",RANK($K19,$K$1:$K$74,1),I19),"")</f>
        <v>16</v>
      </c>
      <c r="M19" s="6">
        <f>IF('[1]Teilnehmer'!$H11='[1]Teilnehmer'!H$85,$L19,"")</f>
      </c>
      <c r="N19" s="6">
        <f t="shared" si="0"/>
      </c>
      <c r="O19" s="6">
        <f t="shared" si="1"/>
      </c>
      <c r="P19" s="6">
        <f t="shared" si="2"/>
      </c>
      <c r="Q19" s="2">
        <f t="shared" si="3"/>
        <v>16</v>
      </c>
      <c r="R19" s="6">
        <f t="shared" si="4"/>
        <v>4</v>
      </c>
      <c r="S19" s="2">
        <f t="shared" si="5"/>
      </c>
      <c r="T19" s="6">
        <f t="shared" si="6"/>
      </c>
      <c r="U19" s="2">
        <f t="shared" si="7"/>
      </c>
      <c r="V19" s="6">
        <f t="shared" si="8"/>
      </c>
      <c r="W19" s="2">
        <f>IF('[1]Teilnehmer'!I11&lt;&gt;"KFC nein",L19,"")</f>
        <v>16</v>
      </c>
      <c r="X19" s="6">
        <f>IF('[1]Teilnehmer'!I11&lt;&gt;"KFC nein",IF(ISNUMBER($W19),RANK($W19,$W$4:$W$74,1),W19),"")</f>
        <v>16</v>
      </c>
    </row>
    <row r="20" spans="1:24" ht="15">
      <c r="A20" s="2" t="str">
        <f>IF('[1]Teilnehmer'!A26&lt;&gt;"",CONCATENATE('[1]Teilnehmer'!A26,", ",'[1]Teilnehmer'!B26)," ")</f>
        <v>Ehlert, Andreas</v>
      </c>
      <c r="B20" s="2" t="str">
        <f>IF('[1]Teilnehmer'!$A26&lt;&gt;"",'[1]Teilnehmer'!C26," ")</f>
        <v>DZYC</v>
      </c>
      <c r="C20" s="2" t="str">
        <f>IF('[1]Teilnehmer'!$A26&lt;&gt;"",'[1]Teilnehmer'!D26," ")</f>
        <v>LUISA</v>
      </c>
      <c r="D20" s="2" t="str">
        <f>IF('[1]Teilnehmer'!$A26&lt;&gt;"",'[1]Teilnehmer'!E26," ")</f>
        <v>Dehler 31</v>
      </c>
      <c r="E20" s="2" t="str">
        <f>IF('[1]Teilnehmer'!$F26&lt;&gt;"",'[1]Teilnehmer'!F26," ")</f>
        <v>GER 6231</v>
      </c>
      <c r="F20" s="2">
        <f>IF('[1]Teilnehmer'!$A26&lt;&gt;"",'[1]Teilnehmer'!K26," ")</f>
        <v>104</v>
      </c>
      <c r="G20" s="3">
        <f>IF('[1]Teilnehmer'!L26&lt;&gt;"",'[1]Teilnehmer'!L26,"")</f>
        <v>4</v>
      </c>
      <c r="H20" s="4">
        <f>IF('[1]Teilnehmer'!$L26=1,'[1]Init'!C$6,IF('[1]Teilnehmer'!$L26=2,'[1]Init'!C$7,IF('[1]Teilnehmer'!$L26=3,'[1]Init'!C$8,IF('[1]Teilnehmer'!$L26=4,'[1]Init'!C$9,IF('[1]Teilnehmer'!$L26=5,'[1]Init'!C$10,"")))))</f>
        <v>0.5</v>
      </c>
      <c r="I20" s="1">
        <v>0.5975810185185185</v>
      </c>
      <c r="J20" s="5">
        <f>IF('[1]Teilnehmer'!A26&lt;&gt;"",IF(I20&lt;&gt;"",I20-H20,""),"")</f>
        <v>0.09758101851851853</v>
      </c>
      <c r="K20" s="5">
        <f>IF('[1]Teilnehmer'!A26&lt;&gt;"",IF($J20&lt;&gt;"",$J20/$F20*100,""),"")</f>
        <v>0.09382790242165243</v>
      </c>
      <c r="L20" s="6">
        <f>IF('[1]Teilnehmer'!A26&lt;&gt;"",IF($K20&lt;&gt;"",RANK($K20,$K$1:$K$74,1),I20),"")</f>
        <v>17</v>
      </c>
      <c r="M20" s="6">
        <f>IF('[1]Teilnehmer'!$H26='[1]Teilnehmer'!H$85,$L20,"")</f>
        <v>17</v>
      </c>
      <c r="N20" s="6">
        <f t="shared" si="0"/>
        <v>4</v>
      </c>
      <c r="O20" s="6">
        <f t="shared" si="1"/>
      </c>
      <c r="P20" s="6">
        <f t="shared" si="2"/>
      </c>
      <c r="Q20" s="2">
        <f t="shared" si="3"/>
      </c>
      <c r="R20" s="6">
        <f t="shared" si="4"/>
      </c>
      <c r="S20" s="2">
        <f t="shared" si="5"/>
      </c>
      <c r="T20" s="6">
        <f t="shared" si="6"/>
      </c>
      <c r="U20" s="2">
        <f t="shared" si="7"/>
        <v>17</v>
      </c>
      <c r="V20" s="6">
        <f t="shared" si="8"/>
        <v>4</v>
      </c>
      <c r="W20" s="2">
        <f>IF('[1]Teilnehmer'!I26&lt;&gt;"KFC nein",L20,"")</f>
        <v>17</v>
      </c>
      <c r="X20" s="6">
        <f>IF('[1]Teilnehmer'!I26&lt;&gt;"KFC nein",IF(ISNUMBER($W20),RANK($W20,$W$4:$W$74,1),W20),"")</f>
        <v>17</v>
      </c>
    </row>
    <row r="21" spans="1:24" ht="15">
      <c r="A21" s="2" t="str">
        <f>IF('[1]Teilnehmer'!A13&lt;&gt;"",CONCATENATE('[1]Teilnehmer'!A13,", ",'[1]Teilnehmer'!B13)," ")</f>
        <v>Clausen, Peter</v>
      </c>
      <c r="B21" s="2" t="str">
        <f>IF('[1]Teilnehmer'!$A13&lt;&gt;"",'[1]Teilnehmer'!C13," ")</f>
        <v>HYC</v>
      </c>
      <c r="C21" s="2" t="str">
        <f>IF('[1]Teilnehmer'!$A13&lt;&gt;"",'[1]Teilnehmer'!D13," ")</f>
        <v>LUNA NOSTRA</v>
      </c>
      <c r="D21" s="2" t="str">
        <f>IF('[1]Teilnehmer'!$A13&lt;&gt;"",'[1]Teilnehmer'!E13," ")</f>
        <v>Saare 38</v>
      </c>
      <c r="E21" s="2" t="str">
        <f>IF('[1]Teilnehmer'!$F13&lt;&gt;"",'[1]Teilnehmer'!F13," ")</f>
        <v>GER 6714</v>
      </c>
      <c r="F21" s="2">
        <f>IF('[1]Teilnehmer'!$A13&lt;&gt;"",'[1]Teilnehmer'!K13," ")</f>
        <v>93</v>
      </c>
      <c r="G21" s="3">
        <f>IF('[1]Teilnehmer'!L13&lt;&gt;"",'[1]Teilnehmer'!L13,"")</f>
        <v>2</v>
      </c>
      <c r="H21" s="4">
        <f>IF('[1]Teilnehmer'!$L13=1,'[1]Init'!C$6,IF('[1]Teilnehmer'!$L13=2,'[1]Init'!C$7,IF('[1]Teilnehmer'!$L13=3,'[1]Init'!C$8,IF('[1]Teilnehmer'!$L13=4,'[1]Init'!C$9,IF('[1]Teilnehmer'!$L13=5,'[1]Init'!C$10,"")))))</f>
        <v>0.513888888888889</v>
      </c>
      <c r="I21" s="1">
        <v>0.6024421296296296</v>
      </c>
      <c r="J21" s="5">
        <f>IF('[1]Teilnehmer'!A13&lt;&gt;"",IF(I21&lt;&gt;"",I21-H21,""),"")</f>
        <v>0.08855324074074067</v>
      </c>
      <c r="K21" s="5">
        <f>IF('[1]Teilnehmer'!A13&lt;&gt;"",IF($J21&lt;&gt;"",$J21/$F21*100,""),"")</f>
        <v>0.09521853843090394</v>
      </c>
      <c r="L21" s="6">
        <f>IF('[1]Teilnehmer'!A13&lt;&gt;"",IF($K21&lt;&gt;"",RANK($K21,$K$1:$K$74,1),I21),"")</f>
        <v>18</v>
      </c>
      <c r="M21" s="6">
        <f>IF('[1]Teilnehmer'!$H13='[1]Teilnehmer'!H$85,$L21,"")</f>
      </c>
      <c r="N21" s="6">
        <f t="shared" si="0"/>
      </c>
      <c r="O21" s="6">
        <f t="shared" si="1"/>
      </c>
      <c r="P21" s="6">
        <f t="shared" si="2"/>
      </c>
      <c r="Q21" s="2">
        <f t="shared" si="3"/>
        <v>18</v>
      </c>
      <c r="R21" s="6">
        <f t="shared" si="4"/>
        <v>5</v>
      </c>
      <c r="S21" s="2">
        <f t="shared" si="5"/>
      </c>
      <c r="T21" s="6">
        <f t="shared" si="6"/>
      </c>
      <c r="U21" s="2">
        <f t="shared" si="7"/>
      </c>
      <c r="V21" s="6">
        <f t="shared" si="8"/>
      </c>
      <c r="W21" s="2">
        <f>IF('[1]Teilnehmer'!I13&lt;&gt;"KFC nein",L21,"")</f>
        <v>18</v>
      </c>
      <c r="X21" s="6">
        <f>IF('[1]Teilnehmer'!I13&lt;&gt;"KFC nein",IF(ISNUMBER($W21),RANK($W21,$W$4:$W$74,1),W21),"")</f>
        <v>18</v>
      </c>
    </row>
    <row r="22" spans="1:24" ht="15">
      <c r="A22" s="2" t="str">
        <f>IF('[1]Teilnehmer'!A7&lt;&gt;"",CONCATENATE('[1]Teilnehmer'!A7,", ",'[1]Teilnehmer'!B7)," ")</f>
        <v>Bohl, Olaf</v>
      </c>
      <c r="B22" s="2" t="str">
        <f>IF('[1]Teilnehmer'!$A7&lt;&gt;"",'[1]Teilnehmer'!C7," ")</f>
        <v>YCS</v>
      </c>
      <c r="C22" s="2" t="str">
        <f>IF('[1]Teilnehmer'!$A7&lt;&gt;"",'[1]Teilnehmer'!D7," ")</f>
        <v>Fofftein</v>
      </c>
      <c r="D22" s="2" t="str">
        <f>IF('[1]Teilnehmer'!$A7&lt;&gt;"",'[1]Teilnehmer'!E7," ")</f>
        <v>Bavaria 38 Match</v>
      </c>
      <c r="E22" s="2" t="str">
        <f>IF('[1]Teilnehmer'!$F7&lt;&gt;"",'[1]Teilnehmer'!F7," ")</f>
        <v>MLT 139</v>
      </c>
      <c r="F22" s="2">
        <f>IF('[1]Teilnehmer'!$A7&lt;&gt;"",'[1]Teilnehmer'!K7," ")</f>
        <v>86</v>
      </c>
      <c r="G22" s="3">
        <f>IF('[1]Teilnehmer'!L7&lt;&gt;"",'[1]Teilnehmer'!L7,"")</f>
        <v>1</v>
      </c>
      <c r="H22" s="4">
        <f>IF('[1]Teilnehmer'!$L7=1,'[1]Init'!C$6,IF('[1]Teilnehmer'!$L7=2,'[1]Init'!C$7,IF('[1]Teilnehmer'!$L7=3,'[1]Init'!C$8,IF('[1]Teilnehmer'!$L7=4,'[1]Init'!C$9,IF('[1]Teilnehmer'!$L7=5,'[1]Init'!C$10,"")))))</f>
        <v>0.5208333333333334</v>
      </c>
      <c r="I22" s="1">
        <v>0.6029166666666667</v>
      </c>
      <c r="J22" s="5">
        <f>IF('[1]Teilnehmer'!A7&lt;&gt;"",IF(I22&lt;&gt;"",I22-H22,""),"")</f>
        <v>0.08208333333333329</v>
      </c>
      <c r="K22" s="5">
        <f>IF('[1]Teilnehmer'!A7&lt;&gt;"",IF($J22&lt;&gt;"",$J22/$F22*100,""),"")</f>
        <v>0.09544573643410846</v>
      </c>
      <c r="L22" s="6">
        <f>IF('[1]Teilnehmer'!A7&lt;&gt;"",IF($K22&lt;&gt;"",RANK($K22,$K$1:$K$74,1),I22),"")</f>
        <v>19</v>
      </c>
      <c r="M22" s="6">
        <f>IF('[1]Teilnehmer'!$H7='[1]Teilnehmer'!H$85,$L22,"")</f>
      </c>
      <c r="N22" s="6">
        <f t="shared" si="0"/>
      </c>
      <c r="O22" s="6">
        <f t="shared" si="1"/>
        <v>19</v>
      </c>
      <c r="P22" s="6">
        <f t="shared" si="2"/>
        <v>5</v>
      </c>
      <c r="Q22" s="2">
        <f t="shared" si="3"/>
      </c>
      <c r="R22" s="6">
        <f t="shared" si="4"/>
      </c>
      <c r="S22" s="2">
        <f t="shared" si="5"/>
      </c>
      <c r="T22" s="6">
        <f t="shared" si="6"/>
      </c>
      <c r="U22" s="2">
        <f t="shared" si="7"/>
      </c>
      <c r="V22" s="6">
        <f t="shared" si="8"/>
      </c>
      <c r="W22" s="2">
        <f>IF('[1]Teilnehmer'!I7&lt;&gt;"KFC nein",L22,"")</f>
        <v>19</v>
      </c>
      <c r="X22" s="6">
        <f>IF('[1]Teilnehmer'!I7&lt;&gt;"KFC nein",IF(ISNUMBER($W22),RANK($W22,$W$4:$W$74,1),W22),"")</f>
        <v>19</v>
      </c>
    </row>
    <row r="23" spans="1:24" ht="15">
      <c r="A23" s="2" t="str">
        <f>IF('[1]Teilnehmer'!A18&lt;&gt;"",CONCATENATE('[1]Teilnehmer'!A18,", ",'[1]Teilnehmer'!B18)," ")</f>
        <v>Berendes, Uwe</v>
      </c>
      <c r="B23" s="2" t="str">
        <f>IF('[1]Teilnehmer'!$A18&lt;&gt;"",'[1]Teilnehmer'!C18," ")</f>
        <v>SVK</v>
      </c>
      <c r="C23" s="2" t="str">
        <f>IF('[1]Teilnehmer'!$A18&lt;&gt;"",'[1]Teilnehmer'!D18," ")</f>
        <v>Vinga</v>
      </c>
      <c r="D23" s="2" t="str">
        <f>IF('[1]Teilnehmer'!$A18&lt;&gt;"",'[1]Teilnehmer'!E18," ")</f>
        <v>Dehler 35 CWS</v>
      </c>
      <c r="E23" s="2">
        <f>IF('[1]Teilnehmer'!$F18&lt;&gt;"",'[1]Teilnehmer'!F18," ")</f>
        <v>186</v>
      </c>
      <c r="F23" s="2">
        <f>IF('[1]Teilnehmer'!$A18&lt;&gt;"",'[1]Teilnehmer'!K18," ")</f>
        <v>97</v>
      </c>
      <c r="G23" s="3">
        <f>IF('[1]Teilnehmer'!L18&lt;&gt;"",'[1]Teilnehmer'!L18,"")</f>
        <v>2</v>
      </c>
      <c r="H23" s="4">
        <f>IF('[1]Teilnehmer'!$L18=1,'[1]Init'!C$6,IF('[1]Teilnehmer'!$L18=2,'[1]Init'!C$7,IF('[1]Teilnehmer'!$L18=3,'[1]Init'!C$8,IF('[1]Teilnehmer'!$L18=4,'[1]Init'!C$9,IF('[1]Teilnehmer'!$L18=5,'[1]Init'!C$10,"")))))</f>
        <v>0.513888888888889</v>
      </c>
      <c r="I23" s="1">
        <v>0.6092013888888889</v>
      </c>
      <c r="J23" s="5">
        <f>IF('[1]Teilnehmer'!A18&lt;&gt;"",IF(I23&lt;&gt;"",I23-H23,""),"")</f>
        <v>0.09531249999999991</v>
      </c>
      <c r="K23" s="5">
        <f>IF('[1]Teilnehmer'!A18&lt;&gt;"",IF($J23&lt;&gt;"",$J23/$F23*100,""),"")</f>
        <v>0.09826030927835043</v>
      </c>
      <c r="L23" s="6">
        <f>IF('[1]Teilnehmer'!A18&lt;&gt;"",IF($K23&lt;&gt;"",RANK($K23,$K$1:$K$74,1),I23),"")</f>
        <v>20</v>
      </c>
      <c r="M23" s="6">
        <f>IF('[1]Teilnehmer'!$H18='[1]Teilnehmer'!H$85,$L23,"")</f>
      </c>
      <c r="N23" s="6">
        <f t="shared" si="0"/>
      </c>
      <c r="O23" s="6">
        <f t="shared" si="1"/>
      </c>
      <c r="P23" s="6">
        <f t="shared" si="2"/>
      </c>
      <c r="Q23" s="2">
        <f t="shared" si="3"/>
        <v>20</v>
      </c>
      <c r="R23" s="6">
        <f t="shared" si="4"/>
        <v>6</v>
      </c>
      <c r="S23" s="2">
        <f t="shared" si="5"/>
      </c>
      <c r="T23" s="6">
        <f t="shared" si="6"/>
      </c>
      <c r="U23" s="2">
        <f t="shared" si="7"/>
      </c>
      <c r="V23" s="6">
        <f t="shared" si="8"/>
      </c>
      <c r="W23" s="2">
        <f>IF('[1]Teilnehmer'!I18&lt;&gt;"KFC nein",L23,"")</f>
        <v>20</v>
      </c>
      <c r="X23" s="6">
        <f>IF('[1]Teilnehmer'!I18&lt;&gt;"KFC nein",IF(ISNUMBER($W23),RANK($W23,$W$4:$W$74,1),W23),"")</f>
        <v>20</v>
      </c>
    </row>
    <row r="24" spans="1:24" ht="15">
      <c r="A24" s="2" t="str">
        <f>IF('[1]Teilnehmer'!A4&lt;&gt;"",CONCATENATE('[1]Teilnehmer'!A4,", ",'[1]Teilnehmer'!B4)," ")</f>
        <v>Hübscher, Eric</v>
      </c>
      <c r="B24" s="2" t="str">
        <f>IF('[1]Teilnehmer'!$A4&lt;&gt;"",'[1]Teilnehmer'!C4," ")</f>
        <v>S.A.I.L.</v>
      </c>
      <c r="C24" s="2" t="str">
        <f>IF('[1]Teilnehmer'!$A4&lt;&gt;"",'[1]Teilnehmer'!D4," ")</f>
        <v>Kick</v>
      </c>
      <c r="D24" s="2" t="str">
        <f>IF('[1]Teilnehmer'!$A4&lt;&gt;"",'[1]Teilnehmer'!E4," ")</f>
        <v>Dubois 40</v>
      </c>
      <c r="E24" s="2" t="str">
        <f>IF('[1]Teilnehmer'!$F4&lt;&gt;"",'[1]Teilnehmer'!F4," ")</f>
        <v>GER4744</v>
      </c>
      <c r="F24" s="2">
        <f>IF('[1]Teilnehmer'!$A4&lt;&gt;"",'[1]Teilnehmer'!K4," ")</f>
        <v>86</v>
      </c>
      <c r="G24" s="3">
        <f>IF('[1]Teilnehmer'!L4&lt;&gt;"",'[1]Teilnehmer'!L4,"")</f>
        <v>1</v>
      </c>
      <c r="H24" s="4">
        <f>IF('[1]Teilnehmer'!$L4=1,'[1]Init'!C$6,IF('[1]Teilnehmer'!$L4=2,'[1]Init'!C$7,IF('[1]Teilnehmer'!$L4=3,'[1]Init'!C$8,IF('[1]Teilnehmer'!$L4=4,'[1]Init'!C$9,IF('[1]Teilnehmer'!$L4=5,'[1]Init'!C$10,"")))))</f>
        <v>0.5208333333333334</v>
      </c>
      <c r="I24" s="1">
        <v>0.6085416666666666</v>
      </c>
      <c r="J24" s="5">
        <f>IF('[1]Teilnehmer'!A4&lt;&gt;"",IF(I24&lt;&gt;"",I24-H24,""),"")</f>
        <v>0.08770833333333328</v>
      </c>
      <c r="K24" s="5">
        <f>IF('[1]Teilnehmer'!A4&lt;&gt;"",IF($J24&lt;&gt;"",$J24/$F24*100,""),"")</f>
        <v>0.10198643410852706</v>
      </c>
      <c r="L24" s="6">
        <f>IF('[1]Teilnehmer'!A4&lt;&gt;"",IF($K24&lt;&gt;"",RANK($K24,$K$1:$K$74,1),I24),"")</f>
        <v>21</v>
      </c>
      <c r="M24" s="6">
        <f>IF('[1]Teilnehmer'!$H4='[1]Teilnehmer'!H$85,$L24,"")</f>
      </c>
      <c r="N24" s="6">
        <f t="shared" si="0"/>
      </c>
      <c r="O24" s="6">
        <f t="shared" si="1"/>
        <v>21</v>
      </c>
      <c r="P24" s="6">
        <f t="shared" si="2"/>
        <v>6</v>
      </c>
      <c r="Q24" s="2">
        <f t="shared" si="3"/>
      </c>
      <c r="R24" s="6">
        <f t="shared" si="4"/>
      </c>
      <c r="S24" s="2">
        <f t="shared" si="5"/>
      </c>
      <c r="T24" s="6">
        <f t="shared" si="6"/>
      </c>
      <c r="U24" s="2">
        <f t="shared" si="7"/>
      </c>
      <c r="V24" s="6">
        <f t="shared" si="8"/>
      </c>
      <c r="W24" s="2">
        <f>IF('[1]Teilnehmer'!I4&lt;&gt;"KFC nein",L24,"")</f>
        <v>21</v>
      </c>
      <c r="X24" s="6">
        <f>IF('[1]Teilnehmer'!I4&lt;&gt;"KFC nein",IF(ISNUMBER($W24),RANK($W24,$W$4:$W$74,1),W24),"")</f>
        <v>21</v>
      </c>
    </row>
  </sheetData>
  <sheetProtection/>
  <mergeCells count="3">
    <mergeCell ref="J2:K2"/>
    <mergeCell ref="V1:X1"/>
    <mergeCell ref="B1:T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Akoya</dc:creator>
  <cp:keywords/>
  <dc:description/>
  <cp:lastModifiedBy>NC10</cp:lastModifiedBy>
  <dcterms:created xsi:type="dcterms:W3CDTF">2014-09-21T08:24:12Z</dcterms:created>
  <dcterms:modified xsi:type="dcterms:W3CDTF">2014-09-21T16:00:06Z</dcterms:modified>
  <cp:category/>
  <cp:version/>
  <cp:contentType/>
  <cp:contentStatus/>
</cp:coreProperties>
</file>